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https://d.docs.live.net/fb65cf94f71e24f0/Kurssi Ravintola Herkkkukahveli/Laskurit Herkkukahveli/"/>
    </mc:Choice>
  </mc:AlternateContent>
  <xr:revisionPtr revIDLastSave="19" documentId="13_ncr:40009_{EBCA0D00-D34B-9E4D-9CBC-0E5714E2B815}" xr6:coauthVersionLast="45" xr6:coauthVersionMax="45" xr10:uidLastSave="{86C9EF64-8CD0-4AA2-B2B6-660720499EB9}"/>
  <bookViews>
    <workbookView xWindow="-108" yWindow="-108" windowWidth="23256" windowHeight="12576" xr2:uid="{00000000-000D-0000-FFFF-FFFF00000000}"/>
  </bookViews>
  <sheets>
    <sheet name="Simulaattoriesimerkki" sheetId="1" r:id="rId1"/>
    <sheet name="Oma simulaattori 1" sheetId="4" r:id="rId2"/>
    <sheet name="Oma simulaattori 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" l="1"/>
  <c r="E30" i="5"/>
  <c r="G30" i="5" s="1"/>
  <c r="K16" i="5"/>
  <c r="I16" i="5"/>
  <c r="G16" i="5"/>
  <c r="H16" i="5" s="1"/>
  <c r="E16" i="5"/>
  <c r="D16" i="5"/>
  <c r="K15" i="5"/>
  <c r="I15" i="5"/>
  <c r="J15" i="5" s="1"/>
  <c r="G15" i="5"/>
  <c r="E15" i="5"/>
  <c r="D15" i="5"/>
  <c r="K13" i="5"/>
  <c r="I13" i="5"/>
  <c r="G13" i="5"/>
  <c r="E13" i="5"/>
  <c r="D13" i="5"/>
  <c r="K12" i="5"/>
  <c r="I12" i="5"/>
  <c r="G12" i="5"/>
  <c r="E12" i="5"/>
  <c r="D12" i="5"/>
  <c r="K11" i="5"/>
  <c r="G11" i="5"/>
  <c r="E11" i="5"/>
  <c r="D11" i="5"/>
  <c r="H10" i="5"/>
  <c r="C10" i="5"/>
  <c r="I10" i="5" s="1"/>
  <c r="K9" i="5"/>
  <c r="I9" i="5"/>
  <c r="E9" i="5"/>
  <c r="D9" i="5"/>
  <c r="K8" i="5"/>
  <c r="L13" i="5" s="1"/>
  <c r="I8" i="5"/>
  <c r="G8" i="5"/>
  <c r="H13" i="5" s="1"/>
  <c r="E8" i="5"/>
  <c r="E20" i="5" s="1"/>
  <c r="F20" i="5" s="1"/>
  <c r="G20" i="5" s="1"/>
  <c r="I20" i="5" s="1"/>
  <c r="E30" i="4"/>
  <c r="G30" i="4" s="1"/>
  <c r="C30" i="4"/>
  <c r="C29" i="4"/>
  <c r="G29" i="4" s="1"/>
  <c r="K16" i="4"/>
  <c r="I16" i="4"/>
  <c r="G16" i="4"/>
  <c r="E16" i="4"/>
  <c r="D16" i="4"/>
  <c r="K15" i="4"/>
  <c r="I15" i="4"/>
  <c r="G15" i="4"/>
  <c r="E15" i="4"/>
  <c r="D15" i="4"/>
  <c r="K13" i="4"/>
  <c r="I13" i="4"/>
  <c r="G13" i="4"/>
  <c r="E13" i="4"/>
  <c r="D13" i="4"/>
  <c r="K12" i="4"/>
  <c r="I12" i="4"/>
  <c r="G12" i="4"/>
  <c r="E12" i="4"/>
  <c r="D12" i="4"/>
  <c r="K11" i="4"/>
  <c r="G11" i="4"/>
  <c r="E11" i="4"/>
  <c r="D11" i="4"/>
  <c r="C10" i="4"/>
  <c r="D10" i="4" s="1"/>
  <c r="D24" i="4" s="1"/>
  <c r="H10" i="4" s="1"/>
  <c r="K9" i="4"/>
  <c r="I9" i="4"/>
  <c r="E9" i="4"/>
  <c r="D9" i="4"/>
  <c r="K8" i="4"/>
  <c r="I8" i="4"/>
  <c r="G8" i="4"/>
  <c r="E8" i="4"/>
  <c r="E20" i="4" s="1"/>
  <c r="F20" i="4" s="1"/>
  <c r="G20" i="4" s="1"/>
  <c r="I20" i="4" s="1"/>
  <c r="F12" i="5" l="1"/>
  <c r="H11" i="5"/>
  <c r="F13" i="5"/>
  <c r="J16" i="5"/>
  <c r="F9" i="5"/>
  <c r="L11" i="5"/>
  <c r="J12" i="5"/>
  <c r="F15" i="5"/>
  <c r="L16" i="5"/>
  <c r="J9" i="5"/>
  <c r="J13" i="5"/>
  <c r="H15" i="5"/>
  <c r="F16" i="5"/>
  <c r="K10" i="4"/>
  <c r="L11" i="4"/>
  <c r="L9" i="4"/>
  <c r="G10" i="4"/>
  <c r="G14" i="4" s="1"/>
  <c r="J15" i="4"/>
  <c r="I10" i="4"/>
  <c r="J10" i="4" s="1"/>
  <c r="H12" i="4"/>
  <c r="C14" i="4"/>
  <c r="D14" i="4" s="1"/>
  <c r="E10" i="4"/>
  <c r="E14" i="4" s="1"/>
  <c r="F14" i="4" s="1"/>
  <c r="F11" i="4"/>
  <c r="L12" i="4"/>
  <c r="J13" i="4"/>
  <c r="L15" i="4"/>
  <c r="J16" i="4"/>
  <c r="H11" i="4"/>
  <c r="F12" i="4"/>
  <c r="L13" i="4"/>
  <c r="F15" i="4"/>
  <c r="L16" i="4"/>
  <c r="F16" i="4"/>
  <c r="F13" i="4"/>
  <c r="H15" i="4"/>
  <c r="F9" i="4"/>
  <c r="H13" i="4"/>
  <c r="H16" i="4"/>
  <c r="J10" i="5"/>
  <c r="D10" i="5"/>
  <c r="C14" i="5"/>
  <c r="E10" i="5"/>
  <c r="C30" i="5"/>
  <c r="C29" i="5" s="1"/>
  <c r="L9" i="5"/>
  <c r="H12" i="5"/>
  <c r="L12" i="5"/>
  <c r="L15" i="5"/>
  <c r="C35" i="5"/>
  <c r="E35" i="5" s="1"/>
  <c r="G10" i="5"/>
  <c r="G14" i="5" s="1"/>
  <c r="K10" i="5"/>
  <c r="F11" i="5"/>
  <c r="K14" i="4"/>
  <c r="L10" i="4"/>
  <c r="J12" i="4"/>
  <c r="J9" i="4"/>
  <c r="I11" i="4"/>
  <c r="J11" i="4" s="1"/>
  <c r="E29" i="4"/>
  <c r="I29" i="4" s="1"/>
  <c r="C35" i="4"/>
  <c r="E35" i="4" s="1"/>
  <c r="E8" i="1"/>
  <c r="E20" i="1" s="1"/>
  <c r="F20" i="1" s="1"/>
  <c r="G20" i="1" s="1"/>
  <c r="I20" i="1" s="1"/>
  <c r="E9" i="1"/>
  <c r="F9" i="1" s="1"/>
  <c r="E12" i="1"/>
  <c r="F12" i="1" s="1"/>
  <c r="E15" i="1"/>
  <c r="C10" i="1"/>
  <c r="D10" i="1" s="1"/>
  <c r="C14" i="1"/>
  <c r="C17" i="1" s="1"/>
  <c r="H10" i="1"/>
  <c r="G12" i="1"/>
  <c r="H12" i="1" s="1"/>
  <c r="G15" i="1"/>
  <c r="E30" i="1"/>
  <c r="C30" i="1"/>
  <c r="C29" i="1" s="1"/>
  <c r="I12" i="1"/>
  <c r="I10" i="1"/>
  <c r="I15" i="1"/>
  <c r="K8" i="1"/>
  <c r="K9" i="1"/>
  <c r="K12" i="1"/>
  <c r="K15" i="1"/>
  <c r="G8" i="1"/>
  <c r="K11" i="1"/>
  <c r="L11" i="1" s="1"/>
  <c r="K13" i="1"/>
  <c r="L13" i="1" s="1"/>
  <c r="K16" i="1"/>
  <c r="G30" i="1"/>
  <c r="G11" i="1"/>
  <c r="H11" i="1" s="1"/>
  <c r="G13" i="1"/>
  <c r="G16" i="1"/>
  <c r="I13" i="1"/>
  <c r="I16" i="1"/>
  <c r="E11" i="1"/>
  <c r="E13" i="1"/>
  <c r="E16" i="1"/>
  <c r="I9" i="1"/>
  <c r="I8" i="1"/>
  <c r="J10" i="1" s="1"/>
  <c r="H13" i="1"/>
  <c r="H15" i="1"/>
  <c r="H16" i="1"/>
  <c r="D11" i="1"/>
  <c r="D12" i="1"/>
  <c r="D13" i="1"/>
  <c r="D15" i="1"/>
  <c r="D16" i="1"/>
  <c r="D9" i="1"/>
  <c r="F11" i="1"/>
  <c r="F13" i="1"/>
  <c r="F15" i="1"/>
  <c r="F16" i="1"/>
  <c r="L16" i="1"/>
  <c r="L15" i="1"/>
  <c r="L12" i="1"/>
  <c r="L9" i="1"/>
  <c r="I11" i="1" l="1"/>
  <c r="J11" i="1" s="1"/>
  <c r="E29" i="1"/>
  <c r="I29" i="1" s="1"/>
  <c r="G10" i="1"/>
  <c r="D14" i="1"/>
  <c r="K10" i="1"/>
  <c r="C17" i="4"/>
  <c r="G9" i="4"/>
  <c r="H9" i="4" s="1"/>
  <c r="E17" i="4"/>
  <c r="F17" i="4" s="1"/>
  <c r="F10" i="4"/>
  <c r="D14" i="5"/>
  <c r="C17" i="5"/>
  <c r="G29" i="5"/>
  <c r="E29" i="5"/>
  <c r="I29" i="5" s="1"/>
  <c r="I11" i="5"/>
  <c r="I35" i="5"/>
  <c r="G35" i="5"/>
  <c r="K14" i="5"/>
  <c r="L10" i="5"/>
  <c r="E14" i="5"/>
  <c r="F10" i="5"/>
  <c r="H14" i="5"/>
  <c r="G17" i="5"/>
  <c r="G9" i="5"/>
  <c r="L14" i="4"/>
  <c r="K17" i="4"/>
  <c r="I35" i="4"/>
  <c r="G35" i="4"/>
  <c r="I14" i="4"/>
  <c r="G17" i="4"/>
  <c r="H14" i="4"/>
  <c r="C18" i="4"/>
  <c r="D17" i="4"/>
  <c r="K14" i="1"/>
  <c r="L10" i="1"/>
  <c r="G9" i="1"/>
  <c r="G14" i="1"/>
  <c r="C18" i="1"/>
  <c r="D17" i="1"/>
  <c r="J9" i="1"/>
  <c r="J12" i="1"/>
  <c r="J16" i="1"/>
  <c r="C35" i="1"/>
  <c r="E35" i="1" s="1"/>
  <c r="E10" i="1"/>
  <c r="J13" i="1"/>
  <c r="J15" i="1"/>
  <c r="G29" i="1"/>
  <c r="I14" i="1" l="1"/>
  <c r="J14" i="1" s="1"/>
  <c r="G24" i="4"/>
  <c r="C21" i="4"/>
  <c r="J11" i="5"/>
  <c r="I14" i="5"/>
  <c r="L14" i="5"/>
  <c r="K17" i="5"/>
  <c r="G24" i="5"/>
  <c r="H9" i="5"/>
  <c r="F14" i="5"/>
  <c r="E17" i="5"/>
  <c r="C18" i="5"/>
  <c r="D17" i="5"/>
  <c r="C25" i="5"/>
  <c r="H17" i="5"/>
  <c r="C25" i="4"/>
  <c r="F25" i="4" s="1"/>
  <c r="H17" i="4"/>
  <c r="J14" i="4"/>
  <c r="I17" i="4"/>
  <c r="C36" i="4"/>
  <c r="F36" i="4" s="1"/>
  <c r="L17" i="4"/>
  <c r="F21" i="4"/>
  <c r="G35" i="1"/>
  <c r="I35" i="1"/>
  <c r="G17" i="1"/>
  <c r="H14" i="1"/>
  <c r="E14" i="1"/>
  <c r="F10" i="1"/>
  <c r="G24" i="1"/>
  <c r="H9" i="1"/>
  <c r="L14" i="1"/>
  <c r="K17" i="1"/>
  <c r="F25" i="5" l="1"/>
  <c r="I17" i="1"/>
  <c r="C31" i="1" s="1"/>
  <c r="F31" i="1" s="1"/>
  <c r="C21" i="5"/>
  <c r="F17" i="5"/>
  <c r="J14" i="5"/>
  <c r="I17" i="5"/>
  <c r="C36" i="5"/>
  <c r="F36" i="5" s="1"/>
  <c r="L17" i="5"/>
  <c r="J17" i="4"/>
  <c r="C31" i="4"/>
  <c r="E17" i="1"/>
  <c r="F14" i="1"/>
  <c r="L17" i="1"/>
  <c r="C36" i="1"/>
  <c r="F36" i="1" s="1"/>
  <c r="C25" i="1"/>
  <c r="F25" i="1" s="1"/>
  <c r="H17" i="1"/>
  <c r="J17" i="1" l="1"/>
  <c r="J17" i="5"/>
  <c r="C31" i="5"/>
  <c r="F31" i="5" s="1"/>
  <c r="F21" i="5"/>
  <c r="F31" i="4"/>
  <c r="K21" i="4"/>
  <c r="F17" i="1"/>
  <c r="C21" i="1"/>
  <c r="K21" i="5" l="1"/>
  <c r="K21" i="1"/>
  <c r="F21" i="1"/>
</calcChain>
</file>

<file path=xl/sharedStrings.xml><?xml version="1.0" encoding="utf-8"?>
<sst xmlns="http://schemas.openxmlformats.org/spreadsheetml/2006/main" count="236" uniqueCount="63">
  <si>
    <t>Liikevaihto</t>
  </si>
  <si>
    <t>ostot</t>
  </si>
  <si>
    <t>Kate</t>
  </si>
  <si>
    <t>Henkilöstö</t>
  </si>
  <si>
    <t>Vuokrat</t>
  </si>
  <si>
    <t>Muut kiint.kulut</t>
  </si>
  <si>
    <t>Käyttökate</t>
  </si>
  <si>
    <t>Poistot</t>
  </si>
  <si>
    <t>Korot</t>
  </si>
  <si>
    <t xml:space="preserve">  </t>
  </si>
  <si>
    <t>%/LV</t>
  </si>
  <si>
    <t>1. Lisää</t>
  </si>
  <si>
    <t>liiikevaihtoa</t>
  </si>
  <si>
    <t>2. Korkeampi</t>
  </si>
  <si>
    <t>myyntikate</t>
  </si>
  <si>
    <t>3. Henkilöstökulujen</t>
  </si>
  <si>
    <t>säästö</t>
  </si>
  <si>
    <t>1. Lisää liikev.</t>
  </si>
  <si>
    <t>lv / v</t>
  </si>
  <si>
    <t>lv/kk</t>
  </si>
  <si>
    <t>lv/pv</t>
  </si>
  <si>
    <t>myynti/pv</t>
  </si>
  <si>
    <t>2. Korkeampi myyntikate</t>
  </si>
  <si>
    <t>vuodessa</t>
  </si>
  <si>
    <t>kuussa</t>
  </si>
  <si>
    <t>viikossa</t>
  </si>
  <si>
    <t>päivässä</t>
  </si>
  <si>
    <t>3. Henkilöstökulujen säästö</t>
  </si>
  <si>
    <t>euroa</t>
  </si>
  <si>
    <t>tuntia</t>
  </si>
  <si>
    <t>tunnin hinta</t>
  </si>
  <si>
    <t>Lisää liikev.</t>
  </si>
  <si>
    <t>%</t>
  </si>
  <si>
    <t>www.hesarest.fi</t>
  </si>
  <si>
    <t>Yritys/yksikkö</t>
  </si>
  <si>
    <t>pv/kk</t>
  </si>
  <si>
    <t>Alv-%</t>
  </si>
  <si>
    <t xml:space="preserve">Haettu kateprosentti on </t>
  </si>
  <si>
    <t>Tulosparannus on</t>
  </si>
  <si>
    <t>Kaavailtu kasvu e</t>
  </si>
  <si>
    <t>te</t>
  </si>
  <si>
    <t>Toteuma te</t>
  </si>
  <si>
    <t>eli</t>
  </si>
  <si>
    <t>Kasvupros.</t>
  </si>
  <si>
    <t xml:space="preserve">4. Hinnankorotus </t>
  </si>
  <si>
    <t>4. Hinnankorotus</t>
  </si>
  <si>
    <t>lisä lv / kk</t>
  </si>
  <si>
    <t>lisälv / vko</t>
  </si>
  <si>
    <t>lisälv / pv</t>
  </si>
  <si>
    <t>Laati</t>
  </si>
  <si>
    <t>Pvm</t>
  </si>
  <si>
    <t>, jolloin pitää säästää</t>
  </si>
  <si>
    <t>% ostoissa.</t>
  </si>
  <si>
    <t>Tulos</t>
  </si>
  <si>
    <t>Kuinka paljon tulos paranee eri muuttujilla</t>
  </si>
  <si>
    <t>Aika / kk lkm</t>
  </si>
  <si>
    <t>YHTEISVAIKUTUS</t>
  </si>
  <si>
    <t>Ohjeet ja muita työkaluja:</t>
  </si>
  <si>
    <t>Esimerkkipuoti</t>
  </si>
  <si>
    <t xml:space="preserve"> </t>
  </si>
  <si>
    <t>Tulossimulaattori</t>
  </si>
  <si>
    <t>1-12/20</t>
  </si>
  <si>
    <t>Korotus-%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</si>
</sst>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2"/>
      <color rgb="FF9C6500"/>
      <name val="Calibri"/>
      <family val="2"/>
      <scheme val="minor"/>
    </font>
    <font>
      <sz val="12"/>
      <color theme="0"/>
      <name val="Arial"/>
      <family val="2"/>
    </font>
    <font>
      <sz val="18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/>
    <xf numFmtId="0" fontId="4" fillId="0" borderId="0" xfId="1" quotePrefix="1"/>
    <xf numFmtId="0" fontId="1" fillId="0" borderId="1" xfId="0" applyFont="1" applyFill="1" applyBorder="1"/>
    <xf numFmtId="164" fontId="1" fillId="4" borderId="1" xfId="0" applyNumberFormat="1" applyFont="1" applyFill="1" applyBorder="1"/>
    <xf numFmtId="0" fontId="2" fillId="4" borderId="2" xfId="0" applyFont="1" applyFill="1" applyBorder="1"/>
    <xf numFmtId="3" fontId="1" fillId="4" borderId="0" xfId="0" applyNumberFormat="1" applyFont="1" applyFill="1" applyBorder="1"/>
    <xf numFmtId="0" fontId="3" fillId="0" borderId="0" xfId="0" applyFont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1" fillId="4" borderId="0" xfId="0" applyFont="1" applyFill="1" applyBorder="1"/>
    <xf numFmtId="3" fontId="2" fillId="4" borderId="0" xfId="0" applyNumberFormat="1" applyFont="1" applyFill="1" applyBorder="1"/>
    <xf numFmtId="0" fontId="1" fillId="4" borderId="0" xfId="0" applyFont="1" applyFill="1" applyBorder="1" applyAlignment="1">
      <alignment horizontal="right"/>
    </xf>
    <xf numFmtId="0" fontId="1" fillId="0" borderId="0" xfId="0" applyFont="1" applyBorder="1"/>
    <xf numFmtId="164" fontId="1" fillId="4" borderId="0" xfId="0" applyNumberFormat="1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2" fillId="4" borderId="8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/>
    <xf numFmtId="3" fontId="1" fillId="4" borderId="5" xfId="0" applyNumberFormat="1" applyFont="1" applyFill="1" applyBorder="1"/>
    <xf numFmtId="0" fontId="1" fillId="4" borderId="6" xfId="0" applyFont="1" applyFill="1" applyBorder="1"/>
    <xf numFmtId="165" fontId="2" fillId="4" borderId="9" xfId="0" applyNumberFormat="1" applyFont="1" applyFill="1" applyBorder="1"/>
    <xf numFmtId="3" fontId="2" fillId="4" borderId="9" xfId="0" applyNumberFormat="1" applyFont="1" applyFill="1" applyBorder="1"/>
    <xf numFmtId="3" fontId="1" fillId="4" borderId="9" xfId="0" applyNumberFormat="1" applyFont="1" applyFill="1" applyBorder="1" applyAlignment="1">
      <alignment horizontal="right"/>
    </xf>
    <xf numFmtId="3" fontId="1" fillId="4" borderId="9" xfId="0" applyNumberFormat="1" applyFont="1" applyFill="1" applyBorder="1"/>
    <xf numFmtId="3" fontId="1" fillId="4" borderId="9" xfId="0" applyNumberFormat="1" applyFont="1" applyFill="1" applyBorder="1"/>
    <xf numFmtId="3" fontId="1" fillId="4" borderId="7" xfId="0" applyNumberFormat="1" applyFont="1" applyFill="1" applyBorder="1"/>
    <xf numFmtId="0" fontId="1" fillId="4" borderId="8" xfId="0" applyFont="1" applyFill="1" applyBorder="1"/>
    <xf numFmtId="0" fontId="1" fillId="4" borderId="3" xfId="0" applyFont="1" applyFill="1" applyBorder="1"/>
    <xf numFmtId="0" fontId="1" fillId="4" borderId="5" xfId="0" applyFont="1" applyFill="1" applyBorder="1"/>
    <xf numFmtId="164" fontId="2" fillId="4" borderId="9" xfId="0" applyNumberFormat="1" applyFont="1" applyFill="1" applyBorder="1"/>
    <xf numFmtId="0" fontId="1" fillId="4" borderId="9" xfId="0" applyFont="1" applyFill="1" applyBorder="1"/>
    <xf numFmtId="164" fontId="1" fillId="4" borderId="9" xfId="0" applyNumberFormat="1" applyFont="1" applyFill="1" applyBorder="1"/>
    <xf numFmtId="0" fontId="1" fillId="4" borderId="7" xfId="0" applyFont="1" applyFill="1" applyBorder="1"/>
    <xf numFmtId="0" fontId="2" fillId="4" borderId="2" xfId="0" applyFont="1" applyFill="1" applyBorder="1"/>
    <xf numFmtId="0" fontId="1" fillId="4" borderId="8" xfId="0" applyFont="1" applyFill="1" applyBorder="1"/>
    <xf numFmtId="0" fontId="1" fillId="4" borderId="5" xfId="0" applyFont="1" applyFill="1" applyBorder="1" applyAlignment="1">
      <alignment horizontal="right"/>
    </xf>
    <xf numFmtId="3" fontId="2" fillId="4" borderId="7" xfId="0" applyNumberFormat="1" applyFont="1" applyFill="1" applyBorder="1"/>
    <xf numFmtId="0" fontId="2" fillId="4" borderId="8" xfId="0" applyFont="1" applyFill="1" applyBorder="1"/>
    <xf numFmtId="0" fontId="1" fillId="4" borderId="3" xfId="0" applyFont="1" applyFill="1" applyBorder="1"/>
    <xf numFmtId="0" fontId="2" fillId="4" borderId="9" xfId="0" applyFont="1" applyFill="1" applyBorder="1"/>
    <xf numFmtId="0" fontId="1" fillId="4" borderId="7" xfId="0" applyFont="1" applyFill="1" applyBorder="1"/>
    <xf numFmtId="164" fontId="6" fillId="0" borderId="0" xfId="0" applyNumberFormat="1" applyFont="1"/>
    <xf numFmtId="0" fontId="1" fillId="4" borderId="9" xfId="0" applyFont="1" applyFill="1" applyBorder="1" applyAlignment="1">
      <alignment horizontal="right"/>
    </xf>
    <xf numFmtId="0" fontId="1" fillId="0" borderId="0" xfId="0" applyFont="1" applyProtection="1">
      <protection locked="0"/>
    </xf>
    <xf numFmtId="0" fontId="1" fillId="5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3" fontId="1" fillId="5" borderId="0" xfId="0" applyNumberFormat="1" applyFont="1" applyFill="1" applyBorder="1" applyProtection="1">
      <protection locked="0"/>
    </xf>
    <xf numFmtId="164" fontId="2" fillId="5" borderId="0" xfId="0" applyNumberFormat="1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3" fontId="2" fillId="5" borderId="5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1" fillId="5" borderId="11" xfId="0" applyFont="1" applyFill="1" applyBorder="1" applyProtection="1">
      <protection locked="0"/>
    </xf>
    <xf numFmtId="3" fontId="1" fillId="4" borderId="0" xfId="0" applyNumberFormat="1" applyFont="1" applyFill="1" applyBorder="1" applyProtection="1">
      <protection locked="0"/>
    </xf>
    <xf numFmtId="165" fontId="1" fillId="4" borderId="9" xfId="0" applyNumberFormat="1" applyFont="1" applyFill="1" applyBorder="1"/>
    <xf numFmtId="0" fontId="2" fillId="0" borderId="0" xfId="0" applyFont="1"/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165" fontId="2" fillId="4" borderId="6" xfId="0" applyNumberFormat="1" applyFont="1" applyFill="1" applyBorder="1"/>
    <xf numFmtId="0" fontId="2" fillId="4" borderId="7" xfId="0" applyFont="1" applyFill="1" applyBorder="1"/>
    <xf numFmtId="49" fontId="1" fillId="5" borderId="1" xfId="0" quotePrefix="1" applyNumberFormat="1" applyFont="1" applyFill="1" applyBorder="1" applyProtection="1">
      <protection locked="0"/>
    </xf>
    <xf numFmtId="4" fontId="1" fillId="0" borderId="0" xfId="0" quotePrefix="1" applyNumberFormat="1" applyFont="1"/>
    <xf numFmtId="4" fontId="1" fillId="5" borderId="1" xfId="0" applyNumberFormat="1" applyFont="1" applyFill="1" applyBorder="1" applyProtection="1">
      <protection locked="0"/>
    </xf>
    <xf numFmtId="4" fontId="1" fillId="4" borderId="1" xfId="0" applyNumberFormat="1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Border="1"/>
    <xf numFmtId="0" fontId="5" fillId="3" borderId="0" xfId="2"/>
    <xf numFmtId="0" fontId="7" fillId="3" borderId="0" xfId="2" applyFont="1"/>
    <xf numFmtId="0" fontId="2" fillId="4" borderId="2" xfId="0" applyFont="1" applyFill="1" applyBorder="1" applyAlignment="1"/>
  </cellXfs>
  <cellStyles count="3">
    <cellStyle name="Hyperlinkki" xfId="1" builtinId="8"/>
    <cellStyle name="Neutraali" xfId="2" builtinId="28"/>
    <cellStyle name="Normaali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591200</xdr:colOff>
      <xdr:row>3</xdr:row>
      <xdr:rowOff>111760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BE26CF0-F5B4-0349-A0AC-2BA067073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8720" y="0"/>
          <a:ext cx="659780" cy="721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591200</xdr:colOff>
      <xdr:row>3</xdr:row>
      <xdr:rowOff>111760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06A6961-B58D-004C-84CB-9A38BCC7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5700" y="0"/>
          <a:ext cx="659780" cy="721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591200</xdr:colOff>
      <xdr:row>3</xdr:row>
      <xdr:rowOff>111760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3C60DD8-8059-3C42-8B69-4B7E69F20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5700" y="0"/>
          <a:ext cx="659780" cy="72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esarest.f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hesarest.f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hesarest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6"/>
  <sheetViews>
    <sheetView showGridLines="0" tabSelected="1" zoomScale="125" zoomScaleNormal="125" workbookViewId="0">
      <selection activeCell="B33" sqref="B33"/>
    </sheetView>
  </sheetViews>
  <sheetFormatPr defaultColWidth="9.109375" defaultRowHeight="15" x14ac:dyDescent="0.25"/>
  <cols>
    <col min="1" max="1" width="4.44140625" style="1" customWidth="1"/>
    <col min="2" max="2" width="18.77734375" style="1" customWidth="1"/>
    <col min="3" max="3" width="12.6640625" style="1" customWidth="1"/>
    <col min="4" max="4" width="8.33203125" style="1" customWidth="1"/>
    <col min="5" max="5" width="12.6640625" style="1" customWidth="1"/>
    <col min="6" max="6" width="8.33203125" style="1" customWidth="1"/>
    <col min="7" max="7" width="12.6640625" style="1" customWidth="1"/>
    <col min="8" max="8" width="8.33203125" style="1" customWidth="1"/>
    <col min="9" max="9" width="11.6640625" style="1" customWidth="1"/>
    <col min="10" max="10" width="8.33203125" style="1" customWidth="1"/>
    <col min="11" max="11" width="11.109375" style="1" customWidth="1"/>
    <col min="12" max="12" width="8.6640625" style="1" customWidth="1"/>
    <col min="13" max="16384" width="9.109375" style="1"/>
  </cols>
  <sheetData>
    <row r="1" spans="2:12" ht="23.4" x14ac:dyDescent="0.45">
      <c r="B1" s="78" t="s">
        <v>60</v>
      </c>
      <c r="C1" s="77"/>
      <c r="D1" s="1" t="s">
        <v>57</v>
      </c>
      <c r="G1" s="2" t="s">
        <v>49</v>
      </c>
      <c r="H1" s="55"/>
    </row>
    <row r="2" spans="2:12" x14ac:dyDescent="0.25">
      <c r="C2" s="1" t="s">
        <v>9</v>
      </c>
      <c r="D2" s="7" t="s">
        <v>33</v>
      </c>
      <c r="G2" s="2" t="s">
        <v>50</v>
      </c>
      <c r="H2" s="55"/>
      <c r="K2" s="1" t="s">
        <v>59</v>
      </c>
    </row>
    <row r="3" spans="2:12" ht="7.95" customHeight="1" x14ac:dyDescent="0.25"/>
    <row r="4" spans="2:12" ht="17.399999999999999" x14ac:dyDescent="0.3">
      <c r="B4" s="12" t="s">
        <v>54</v>
      </c>
      <c r="G4" s="54"/>
    </row>
    <row r="5" spans="2:12" ht="15.6" x14ac:dyDescent="0.3">
      <c r="B5" s="1" t="s">
        <v>34</v>
      </c>
      <c r="C5" s="62" t="s">
        <v>58</v>
      </c>
      <c r="D5" s="63"/>
      <c r="E5" s="10" t="s">
        <v>11</v>
      </c>
      <c r="F5" s="13"/>
      <c r="G5" s="10" t="s">
        <v>13</v>
      </c>
      <c r="H5" s="13"/>
      <c r="I5" s="10" t="s">
        <v>15</v>
      </c>
      <c r="J5" s="13"/>
      <c r="K5" s="10" t="s">
        <v>45</v>
      </c>
      <c r="L5" s="13"/>
    </row>
    <row r="6" spans="2:12" ht="15.6" x14ac:dyDescent="0.3">
      <c r="B6" s="1" t="s">
        <v>55</v>
      </c>
      <c r="C6" s="71" t="s">
        <v>61</v>
      </c>
      <c r="D6" s="61">
        <v>12</v>
      </c>
      <c r="E6" s="14" t="s">
        <v>12</v>
      </c>
      <c r="F6" s="15"/>
      <c r="G6" s="14" t="s">
        <v>14</v>
      </c>
      <c r="H6" s="15"/>
      <c r="I6" s="14" t="s">
        <v>16</v>
      </c>
      <c r="J6" s="15"/>
      <c r="K6" s="14"/>
      <c r="L6" s="15"/>
    </row>
    <row r="7" spans="2:12" x14ac:dyDescent="0.25">
      <c r="C7" s="72" t="s">
        <v>41</v>
      </c>
      <c r="D7" s="2" t="s">
        <v>10</v>
      </c>
      <c r="E7" s="16"/>
      <c r="F7" s="17" t="s">
        <v>10</v>
      </c>
      <c r="G7" s="16"/>
      <c r="H7" s="17" t="s">
        <v>10</v>
      </c>
      <c r="I7" s="16"/>
      <c r="J7" s="17" t="s">
        <v>10</v>
      </c>
      <c r="K7" s="16"/>
      <c r="L7" s="17" t="s">
        <v>10</v>
      </c>
    </row>
    <row r="8" spans="2:12" x14ac:dyDescent="0.25">
      <c r="B8" s="3" t="s">
        <v>0</v>
      </c>
      <c r="C8" s="73">
        <v>1000</v>
      </c>
      <c r="D8" s="5">
        <v>100</v>
      </c>
      <c r="E8" s="74">
        <f>C8*(100+$D$19)/100</f>
        <v>1050</v>
      </c>
      <c r="F8" s="4">
        <v>100</v>
      </c>
      <c r="G8" s="76">
        <f>C8</f>
        <v>1000</v>
      </c>
      <c r="H8" s="4">
        <v>100</v>
      </c>
      <c r="I8" s="76">
        <f>C8</f>
        <v>1000</v>
      </c>
      <c r="J8" s="4">
        <v>100</v>
      </c>
      <c r="K8" s="74">
        <f>C8*(100+D33)/100</f>
        <v>1020</v>
      </c>
      <c r="L8" s="4">
        <v>100</v>
      </c>
    </row>
    <row r="9" spans="2:12" x14ac:dyDescent="0.25">
      <c r="B9" s="3" t="s">
        <v>1</v>
      </c>
      <c r="C9" s="73">
        <v>550</v>
      </c>
      <c r="D9" s="4">
        <f>C9/C$8*100</f>
        <v>55.000000000000007</v>
      </c>
      <c r="E9" s="75">
        <f>C9*(100+$D$19)/100</f>
        <v>577.5</v>
      </c>
      <c r="F9" s="4">
        <f t="shared" ref="F9:F17" si="0">E9/E$8*100</f>
        <v>55.000000000000007</v>
      </c>
      <c r="G9" s="76">
        <f>G8-G10</f>
        <v>520</v>
      </c>
      <c r="H9" s="4">
        <f>G9/G$8*100</f>
        <v>52</v>
      </c>
      <c r="I9" s="76">
        <f>C9</f>
        <v>550</v>
      </c>
      <c r="J9" s="4">
        <f t="shared" ref="J9:J17" si="1">I9/I$8*100</f>
        <v>55.000000000000007</v>
      </c>
      <c r="K9" s="76">
        <f>$C9</f>
        <v>550</v>
      </c>
      <c r="L9" s="4">
        <f>K9/K$8*100</f>
        <v>53.921568627450981</v>
      </c>
    </row>
    <row r="10" spans="2:12" x14ac:dyDescent="0.25">
      <c r="B10" s="3" t="s">
        <v>2</v>
      </c>
      <c r="C10" s="74">
        <f>C8-C9</f>
        <v>450</v>
      </c>
      <c r="D10" s="4">
        <f t="shared" ref="D10:D17" si="2">C10/C$8*100</f>
        <v>45</v>
      </c>
      <c r="E10" s="76">
        <f>E8-E9</f>
        <v>472.5</v>
      </c>
      <c r="F10" s="4">
        <f t="shared" si="0"/>
        <v>45</v>
      </c>
      <c r="G10" s="76">
        <f>G8*H10/100</f>
        <v>480</v>
      </c>
      <c r="H10" s="9">
        <f>D24</f>
        <v>48</v>
      </c>
      <c r="I10" s="76">
        <f>C10</f>
        <v>450</v>
      </c>
      <c r="J10" s="4">
        <f t="shared" si="1"/>
        <v>45</v>
      </c>
      <c r="K10" s="76">
        <f>K8-K9</f>
        <v>470</v>
      </c>
      <c r="L10" s="4">
        <f t="shared" ref="L10:L17" si="3">K10/K$8*100</f>
        <v>46.078431372549019</v>
      </c>
    </row>
    <row r="11" spans="2:12" x14ac:dyDescent="0.25">
      <c r="B11" s="3" t="s">
        <v>3</v>
      </c>
      <c r="C11" s="73">
        <v>120</v>
      </c>
      <c r="D11" s="4">
        <f t="shared" si="2"/>
        <v>12</v>
      </c>
      <c r="E11" s="76">
        <f>$C11</f>
        <v>120</v>
      </c>
      <c r="F11" s="4">
        <f t="shared" si="0"/>
        <v>11.428571428571429</v>
      </c>
      <c r="G11" s="76">
        <f>$C11</f>
        <v>120</v>
      </c>
      <c r="H11" s="4">
        <f t="shared" ref="H11:H17" si="4">G11/G$8*100</f>
        <v>12</v>
      </c>
      <c r="I11" s="74">
        <f>C11-C29/1000</f>
        <v>111.36</v>
      </c>
      <c r="J11" s="9">
        <f t="shared" si="1"/>
        <v>11.135999999999999</v>
      </c>
      <c r="K11" s="76">
        <f>$C11</f>
        <v>120</v>
      </c>
      <c r="L11" s="6">
        <f t="shared" si="3"/>
        <v>11.76470588235294</v>
      </c>
    </row>
    <row r="12" spans="2:12" x14ac:dyDescent="0.25">
      <c r="B12" s="3" t="s">
        <v>4</v>
      </c>
      <c r="C12" s="73">
        <v>72</v>
      </c>
      <c r="D12" s="4">
        <f t="shared" si="2"/>
        <v>7.1999999999999993</v>
      </c>
      <c r="E12" s="76">
        <f>$C12</f>
        <v>72</v>
      </c>
      <c r="F12" s="4">
        <f t="shared" si="0"/>
        <v>6.8571428571428577</v>
      </c>
      <c r="G12" s="76">
        <f>$C12</f>
        <v>72</v>
      </c>
      <c r="H12" s="4">
        <f t="shared" si="4"/>
        <v>7.1999999999999993</v>
      </c>
      <c r="I12" s="76">
        <f>$C12</f>
        <v>72</v>
      </c>
      <c r="J12" s="4">
        <f t="shared" si="1"/>
        <v>7.1999999999999993</v>
      </c>
      <c r="K12" s="76">
        <f>$C12</f>
        <v>72</v>
      </c>
      <c r="L12" s="4">
        <f t="shared" si="3"/>
        <v>7.0588235294117645</v>
      </c>
    </row>
    <row r="13" spans="2:12" x14ac:dyDescent="0.25">
      <c r="B13" s="3" t="s">
        <v>5</v>
      </c>
      <c r="C13" s="73">
        <v>140</v>
      </c>
      <c r="D13" s="4">
        <f t="shared" si="2"/>
        <v>14.000000000000002</v>
      </c>
      <c r="E13" s="76">
        <f>$C13</f>
        <v>140</v>
      </c>
      <c r="F13" s="4">
        <f t="shared" si="0"/>
        <v>13.333333333333334</v>
      </c>
      <c r="G13" s="76">
        <f>$C13</f>
        <v>140</v>
      </c>
      <c r="H13" s="4">
        <f t="shared" si="4"/>
        <v>14.000000000000002</v>
      </c>
      <c r="I13" s="76">
        <f>$C13</f>
        <v>140</v>
      </c>
      <c r="J13" s="4">
        <f t="shared" si="1"/>
        <v>14.000000000000002</v>
      </c>
      <c r="K13" s="76">
        <f>$C13</f>
        <v>140</v>
      </c>
      <c r="L13" s="4">
        <f t="shared" si="3"/>
        <v>13.725490196078432</v>
      </c>
    </row>
    <row r="14" spans="2:12" x14ac:dyDescent="0.25">
      <c r="B14" s="3" t="s">
        <v>6</v>
      </c>
      <c r="C14" s="74">
        <f>C10-C11-C12-C13</f>
        <v>118</v>
      </c>
      <c r="D14" s="4">
        <f t="shared" si="2"/>
        <v>11.799999999999999</v>
      </c>
      <c r="E14" s="76">
        <f>E10-E11-E12-E13</f>
        <v>140.5</v>
      </c>
      <c r="F14" s="4">
        <f t="shared" si="0"/>
        <v>13.380952380952383</v>
      </c>
      <c r="G14" s="76">
        <f>G10-G11-G12-G13</f>
        <v>148</v>
      </c>
      <c r="H14" s="4">
        <f t="shared" si="4"/>
        <v>14.799999999999999</v>
      </c>
      <c r="I14" s="76">
        <f>I10-I11-I12-I13</f>
        <v>126.63999999999999</v>
      </c>
      <c r="J14" s="4">
        <f t="shared" si="1"/>
        <v>12.663999999999998</v>
      </c>
      <c r="K14" s="76">
        <f>K10-K11-K12-K13</f>
        <v>138</v>
      </c>
      <c r="L14" s="4">
        <f t="shared" si="3"/>
        <v>13.529411764705882</v>
      </c>
    </row>
    <row r="15" spans="2:12" x14ac:dyDescent="0.25">
      <c r="B15" s="3" t="s">
        <v>7</v>
      </c>
      <c r="C15" s="73">
        <v>50</v>
      </c>
      <c r="D15" s="4">
        <f t="shared" si="2"/>
        <v>5</v>
      </c>
      <c r="E15" s="76">
        <f>$C15</f>
        <v>50</v>
      </c>
      <c r="F15" s="4">
        <f t="shared" si="0"/>
        <v>4.7619047619047619</v>
      </c>
      <c r="G15" s="76">
        <f>$C15</f>
        <v>50</v>
      </c>
      <c r="H15" s="4">
        <f t="shared" si="4"/>
        <v>5</v>
      </c>
      <c r="I15" s="76">
        <f>$C15</f>
        <v>50</v>
      </c>
      <c r="J15" s="4">
        <f t="shared" si="1"/>
        <v>5</v>
      </c>
      <c r="K15" s="76">
        <f>$C15</f>
        <v>50</v>
      </c>
      <c r="L15" s="4">
        <f t="shared" si="3"/>
        <v>4.9019607843137258</v>
      </c>
    </row>
    <row r="16" spans="2:12" x14ac:dyDescent="0.25">
      <c r="B16" s="3" t="s">
        <v>8</v>
      </c>
      <c r="C16" s="73">
        <v>10</v>
      </c>
      <c r="D16" s="4">
        <f t="shared" si="2"/>
        <v>1</v>
      </c>
      <c r="E16" s="76">
        <f>$C16</f>
        <v>10</v>
      </c>
      <c r="F16" s="4">
        <f t="shared" si="0"/>
        <v>0.95238095238095244</v>
      </c>
      <c r="G16" s="76">
        <f>$C16</f>
        <v>10</v>
      </c>
      <c r="H16" s="4">
        <f t="shared" si="4"/>
        <v>1</v>
      </c>
      <c r="I16" s="76">
        <f>$C16</f>
        <v>10</v>
      </c>
      <c r="J16" s="4">
        <f t="shared" si="1"/>
        <v>1</v>
      </c>
      <c r="K16" s="76">
        <f>$C16</f>
        <v>10</v>
      </c>
      <c r="L16" s="4">
        <f t="shared" si="3"/>
        <v>0.98039215686274506</v>
      </c>
    </row>
    <row r="17" spans="2:12" x14ac:dyDescent="0.25">
      <c r="B17" s="8" t="s">
        <v>53</v>
      </c>
      <c r="C17" s="74">
        <f>C14-C15-C16</f>
        <v>58</v>
      </c>
      <c r="D17" s="4">
        <f t="shared" si="2"/>
        <v>5.8000000000000007</v>
      </c>
      <c r="E17" s="74">
        <f>E14-E15-E16</f>
        <v>80.5</v>
      </c>
      <c r="F17" s="4">
        <f t="shared" si="0"/>
        <v>7.6666666666666661</v>
      </c>
      <c r="G17" s="74">
        <f>G14-G15-G16</f>
        <v>88</v>
      </c>
      <c r="H17" s="4">
        <f t="shared" si="4"/>
        <v>8.7999999999999989</v>
      </c>
      <c r="I17" s="74">
        <f>I14-I15-I16</f>
        <v>66.639999999999986</v>
      </c>
      <c r="J17" s="4">
        <f t="shared" si="1"/>
        <v>6.6639999999999988</v>
      </c>
      <c r="K17" s="74">
        <f>K14-K15-K16</f>
        <v>78</v>
      </c>
      <c r="L17" s="4">
        <f t="shared" si="3"/>
        <v>7.6470588235294121</v>
      </c>
    </row>
    <row r="18" spans="2:12" ht="12" customHeight="1" x14ac:dyDescent="0.25">
      <c r="C18" s="52">
        <f>ABS(C17)</f>
        <v>58</v>
      </c>
    </row>
    <row r="19" spans="2:12" ht="15.6" x14ac:dyDescent="0.3">
      <c r="B19" s="10" t="s">
        <v>17</v>
      </c>
      <c r="C19" s="25" t="s">
        <v>43</v>
      </c>
      <c r="D19" s="56">
        <v>5</v>
      </c>
      <c r="E19" s="26" t="s">
        <v>18</v>
      </c>
      <c r="F19" s="26" t="s">
        <v>19</v>
      </c>
      <c r="G19" s="26" t="s">
        <v>20</v>
      </c>
      <c r="H19" s="26" t="s">
        <v>36</v>
      </c>
      <c r="I19" s="27" t="s">
        <v>21</v>
      </c>
      <c r="L19" s="66"/>
    </row>
    <row r="20" spans="2:12" ht="15.6" x14ac:dyDescent="0.3">
      <c r="B20" s="28" t="s">
        <v>39</v>
      </c>
      <c r="C20" s="24"/>
      <c r="D20" s="11"/>
      <c r="E20" s="11">
        <f>($E8-$C8)*1000</f>
        <v>50000</v>
      </c>
      <c r="F20" s="11">
        <f>E20/D6</f>
        <v>4166.666666666667</v>
      </c>
      <c r="G20" s="11">
        <f>F20/I27</f>
        <v>138.88888888888889</v>
      </c>
      <c r="H20" s="57">
        <v>24</v>
      </c>
      <c r="I20" s="29">
        <f>G20*(100+H20)/100</f>
        <v>172.22222222222223</v>
      </c>
      <c r="K20" s="67" t="s">
        <v>56</v>
      </c>
      <c r="L20" s="68"/>
    </row>
    <row r="21" spans="2:12" ht="15.6" x14ac:dyDescent="0.3">
      <c r="B21" s="30" t="s">
        <v>38</v>
      </c>
      <c r="C21" s="31">
        <f>E17-C17</f>
        <v>22.5</v>
      </c>
      <c r="D21" s="32" t="s">
        <v>40</v>
      </c>
      <c r="E21" s="33" t="s">
        <v>42</v>
      </c>
      <c r="F21" s="65">
        <f>C21/$C$18*100</f>
        <v>38.793103448275865</v>
      </c>
      <c r="G21" s="34" t="s">
        <v>32</v>
      </c>
      <c r="H21" s="35"/>
      <c r="I21" s="36"/>
      <c r="K21" s="69">
        <f>C21+C25+((E8-C8)*(H10-D10))/100+C31+(C36*100+D19)/100</f>
        <v>82.689999999999984</v>
      </c>
      <c r="L21" s="70" t="s">
        <v>40</v>
      </c>
    </row>
    <row r="22" spans="2:12" ht="10.050000000000001" customHeight="1" x14ac:dyDescent="0.25">
      <c r="B22" s="21"/>
      <c r="C22" s="21"/>
      <c r="D22" s="21"/>
      <c r="E22" s="21"/>
      <c r="F22" s="21"/>
      <c r="G22" s="21"/>
      <c r="H22" s="21"/>
      <c r="I22" s="21"/>
    </row>
    <row r="23" spans="2:12" ht="15.6" x14ac:dyDescent="0.3">
      <c r="B23" s="10" t="s">
        <v>22</v>
      </c>
      <c r="C23" s="37"/>
      <c r="D23" s="37"/>
      <c r="E23" s="37"/>
      <c r="F23" s="37"/>
      <c r="G23" s="37"/>
      <c r="H23" s="37"/>
      <c r="I23" s="38"/>
    </row>
    <row r="24" spans="2:12" ht="15.6" x14ac:dyDescent="0.3">
      <c r="B24" s="28" t="s">
        <v>37</v>
      </c>
      <c r="C24" s="18"/>
      <c r="D24" s="58">
        <v>48</v>
      </c>
      <c r="E24" s="18" t="s">
        <v>51</v>
      </c>
      <c r="F24" s="18"/>
      <c r="G24" s="22">
        <f>(C9-G9)/C9*100</f>
        <v>5.4545454545454541</v>
      </c>
      <c r="H24" s="22" t="s">
        <v>52</v>
      </c>
      <c r="I24" s="39"/>
    </row>
    <row r="25" spans="2:12" ht="15.6" x14ac:dyDescent="0.3">
      <c r="B25" s="30" t="s">
        <v>38</v>
      </c>
      <c r="C25" s="40">
        <f>G17-C17</f>
        <v>30</v>
      </c>
      <c r="D25" s="40" t="s">
        <v>40</v>
      </c>
      <c r="E25" s="53" t="s">
        <v>42</v>
      </c>
      <c r="F25" s="35">
        <f>C25/$C$18*100</f>
        <v>51.724137931034484</v>
      </c>
      <c r="G25" s="41" t="s">
        <v>32</v>
      </c>
      <c r="H25" s="42"/>
      <c r="I25" s="43"/>
    </row>
    <row r="26" spans="2:12" ht="10.050000000000001" customHeight="1" x14ac:dyDescent="0.25">
      <c r="B26" s="21"/>
      <c r="C26" s="21"/>
      <c r="D26" s="21"/>
      <c r="E26" s="21"/>
      <c r="F26" s="21"/>
      <c r="G26" s="21"/>
      <c r="H26" s="21"/>
      <c r="I26" s="21"/>
    </row>
    <row r="27" spans="2:12" ht="15.6" x14ac:dyDescent="0.3">
      <c r="B27" s="44" t="s">
        <v>27</v>
      </c>
      <c r="C27" s="45"/>
      <c r="D27" s="45"/>
      <c r="E27" s="25" t="s">
        <v>30</v>
      </c>
      <c r="F27" s="56">
        <v>24</v>
      </c>
      <c r="G27" s="45"/>
      <c r="H27" s="25" t="s">
        <v>35</v>
      </c>
      <c r="I27" s="59">
        <v>30</v>
      </c>
    </row>
    <row r="28" spans="2:12" x14ac:dyDescent="0.25">
      <c r="B28" s="28"/>
      <c r="C28" s="20" t="s">
        <v>23</v>
      </c>
      <c r="D28" s="20"/>
      <c r="E28" s="20" t="s">
        <v>24</v>
      </c>
      <c r="F28" s="20"/>
      <c r="G28" s="20" t="s">
        <v>25</v>
      </c>
      <c r="H28" s="20"/>
      <c r="I28" s="46" t="s">
        <v>26</v>
      </c>
    </row>
    <row r="29" spans="2:12" x14ac:dyDescent="0.25">
      <c r="B29" s="28" t="s">
        <v>28</v>
      </c>
      <c r="C29" s="11">
        <f>C30*$F$27</f>
        <v>8640</v>
      </c>
      <c r="D29" s="11"/>
      <c r="E29" s="11">
        <f>C29/D6</f>
        <v>720</v>
      </c>
      <c r="F29" s="11"/>
      <c r="G29" s="11">
        <f>C29/52</f>
        <v>166.15384615384616</v>
      </c>
      <c r="H29" s="11"/>
      <c r="I29" s="29">
        <f>E29/I$27</f>
        <v>24</v>
      </c>
    </row>
    <row r="30" spans="2:12" ht="15.6" x14ac:dyDescent="0.3">
      <c r="B30" s="28" t="s">
        <v>29</v>
      </c>
      <c r="C30" s="19">
        <f>12*E30</f>
        <v>360</v>
      </c>
      <c r="D30" s="11"/>
      <c r="E30" s="19">
        <f>I30*I27</f>
        <v>30</v>
      </c>
      <c r="F30" s="11"/>
      <c r="G30" s="19">
        <f>E30/4.5</f>
        <v>6.666666666666667</v>
      </c>
      <c r="H30" s="11"/>
      <c r="I30" s="60">
        <v>1</v>
      </c>
    </row>
    <row r="31" spans="2:12" ht="15.6" x14ac:dyDescent="0.3">
      <c r="B31" s="30" t="s">
        <v>38</v>
      </c>
      <c r="C31" s="31">
        <f>I17-C17</f>
        <v>8.6399999999999864</v>
      </c>
      <c r="D31" s="32" t="s">
        <v>40</v>
      </c>
      <c r="E31" s="33" t="s">
        <v>42</v>
      </c>
      <c r="F31" s="65">
        <f>C31/$C$18*100</f>
        <v>14.896551724137908</v>
      </c>
      <c r="G31" s="34" t="s">
        <v>32</v>
      </c>
      <c r="H31" s="34"/>
      <c r="I31" s="47"/>
    </row>
    <row r="32" spans="2:12" ht="10.050000000000001" customHeight="1" x14ac:dyDescent="0.25">
      <c r="B32" s="21"/>
      <c r="C32" s="21"/>
      <c r="D32" s="21"/>
      <c r="E32" s="21"/>
      <c r="F32" s="21"/>
      <c r="G32" s="21"/>
      <c r="H32" s="21"/>
      <c r="I32" s="21"/>
    </row>
    <row r="33" spans="2:9" ht="15.6" x14ac:dyDescent="0.3">
      <c r="B33" s="79" t="s">
        <v>44</v>
      </c>
      <c r="C33" s="25" t="s">
        <v>62</v>
      </c>
      <c r="D33" s="56">
        <v>2</v>
      </c>
      <c r="E33" s="45"/>
      <c r="F33" s="45"/>
      <c r="G33" s="45"/>
      <c r="H33" s="45"/>
      <c r="I33" s="49"/>
    </row>
    <row r="34" spans="2:9" x14ac:dyDescent="0.25">
      <c r="B34" s="28"/>
      <c r="C34" s="18" t="s">
        <v>31</v>
      </c>
      <c r="D34" s="18"/>
      <c r="E34" s="20" t="s">
        <v>46</v>
      </c>
      <c r="F34" s="18"/>
      <c r="G34" s="20" t="s">
        <v>47</v>
      </c>
      <c r="H34" s="20"/>
      <c r="I34" s="46" t="s">
        <v>48</v>
      </c>
    </row>
    <row r="35" spans="2:9" ht="15.6" x14ac:dyDescent="0.3">
      <c r="B35" s="28"/>
      <c r="C35" s="11">
        <f>(K8-C8)*1000</f>
        <v>20000</v>
      </c>
      <c r="D35" s="11"/>
      <c r="E35" s="11">
        <f>C35/D6</f>
        <v>1666.6666666666667</v>
      </c>
      <c r="F35" s="18"/>
      <c r="G35" s="64">
        <f>E35/4.5</f>
        <v>370.37037037037038</v>
      </c>
      <c r="H35" s="23"/>
      <c r="I35" s="29">
        <f>E35/I$27</f>
        <v>55.555555555555557</v>
      </c>
    </row>
    <row r="36" spans="2:9" ht="15.6" x14ac:dyDescent="0.3">
      <c r="B36" s="30" t="s">
        <v>38</v>
      </c>
      <c r="C36" s="31">
        <f>K17-C17</f>
        <v>20</v>
      </c>
      <c r="D36" s="32" t="s">
        <v>40</v>
      </c>
      <c r="E36" s="33" t="s">
        <v>42</v>
      </c>
      <c r="F36" s="65">
        <f>C36/$C$18*100</f>
        <v>34.482758620689658</v>
      </c>
      <c r="G36" s="34" t="s">
        <v>32</v>
      </c>
      <c r="H36" s="50"/>
      <c r="I36" s="51"/>
    </row>
  </sheetData>
  <sheetProtection sheet="1" objects="1" scenarios="1"/>
  <phoneticPr fontId="0" type="noConversion"/>
  <hyperlinks>
    <hyperlink ref="D2" r:id="rId1" xr:uid="{00000000-0004-0000-0000-000000000000}"/>
  </hyperlinks>
  <pageMargins left="0.79000000000000015" right="0.79000000000000015" top="0.79000000000000015" bottom="0.1931496062992126" header="0" footer="0"/>
  <pageSetup paperSize="9" orientation="landscape" verticalDpi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6"/>
  <sheetViews>
    <sheetView showGridLines="0" topLeftCell="A15" zoomScale="125" zoomScaleNormal="125" workbookViewId="0">
      <selection activeCell="C34" sqref="C34"/>
    </sheetView>
  </sheetViews>
  <sheetFormatPr defaultColWidth="9.109375" defaultRowHeight="15" x14ac:dyDescent="0.25"/>
  <cols>
    <col min="1" max="1" width="4.44140625" style="1" customWidth="1"/>
    <col min="2" max="2" width="19.33203125" style="1" customWidth="1"/>
    <col min="3" max="3" width="12.6640625" style="1" customWidth="1"/>
    <col min="4" max="4" width="8.33203125" style="1" customWidth="1"/>
    <col min="5" max="5" width="12.6640625" style="1" customWidth="1"/>
    <col min="6" max="6" width="8.33203125" style="1" customWidth="1"/>
    <col min="7" max="7" width="12.6640625" style="1" customWidth="1"/>
    <col min="8" max="8" width="8.33203125" style="1" customWidth="1"/>
    <col min="9" max="9" width="11.6640625" style="1" customWidth="1"/>
    <col min="10" max="10" width="8.33203125" style="1" customWidth="1"/>
    <col min="11" max="11" width="11.109375" style="1" customWidth="1"/>
    <col min="12" max="12" width="8.6640625" style="1" customWidth="1"/>
    <col min="13" max="16384" width="9.109375" style="1"/>
  </cols>
  <sheetData>
    <row r="1" spans="2:12" ht="23.4" x14ac:dyDescent="0.45">
      <c r="B1" s="78" t="s">
        <v>60</v>
      </c>
      <c r="C1" s="77"/>
      <c r="D1" s="1" t="s">
        <v>57</v>
      </c>
      <c r="G1" s="2" t="s">
        <v>49</v>
      </c>
      <c r="H1" s="55"/>
    </row>
    <row r="2" spans="2:12" x14ac:dyDescent="0.25">
      <c r="C2" s="1" t="s">
        <v>9</v>
      </c>
      <c r="D2" s="7" t="s">
        <v>33</v>
      </c>
      <c r="G2" s="2" t="s">
        <v>50</v>
      </c>
      <c r="H2" s="55"/>
      <c r="K2" s="1" t="s">
        <v>59</v>
      </c>
    </row>
    <row r="3" spans="2:12" ht="7.95" customHeight="1" x14ac:dyDescent="0.25"/>
    <row r="4" spans="2:12" ht="17.399999999999999" x14ac:dyDescent="0.3">
      <c r="B4" s="12" t="s">
        <v>54</v>
      </c>
      <c r="G4" s="54"/>
    </row>
    <row r="5" spans="2:12" ht="15.6" x14ac:dyDescent="0.3">
      <c r="B5" s="1" t="s">
        <v>34</v>
      </c>
      <c r="C5" s="62"/>
      <c r="D5" s="63"/>
      <c r="E5" s="67" t="s">
        <v>11</v>
      </c>
      <c r="F5" s="13"/>
      <c r="G5" s="67" t="s">
        <v>13</v>
      </c>
      <c r="H5" s="13"/>
      <c r="I5" s="67" t="s">
        <v>15</v>
      </c>
      <c r="J5" s="13"/>
      <c r="K5" s="67" t="s">
        <v>45</v>
      </c>
      <c r="L5" s="13"/>
    </row>
    <row r="6" spans="2:12" ht="15.6" x14ac:dyDescent="0.3">
      <c r="B6" s="1" t="s">
        <v>55</v>
      </c>
      <c r="C6" s="71"/>
      <c r="D6" s="61"/>
      <c r="E6" s="14" t="s">
        <v>12</v>
      </c>
      <c r="F6" s="15"/>
      <c r="G6" s="14" t="s">
        <v>14</v>
      </c>
      <c r="H6" s="15"/>
      <c r="I6" s="14" t="s">
        <v>16</v>
      </c>
      <c r="J6" s="15"/>
      <c r="K6" s="14"/>
      <c r="L6" s="15"/>
    </row>
    <row r="7" spans="2:12" x14ac:dyDescent="0.25">
      <c r="C7" s="72" t="s">
        <v>41</v>
      </c>
      <c r="D7" s="2" t="s">
        <v>10</v>
      </c>
      <c r="E7" s="16"/>
      <c r="F7" s="17" t="s">
        <v>10</v>
      </c>
      <c r="G7" s="16"/>
      <c r="H7" s="17" t="s">
        <v>10</v>
      </c>
      <c r="I7" s="16"/>
      <c r="J7" s="17" t="s">
        <v>10</v>
      </c>
      <c r="K7" s="16"/>
      <c r="L7" s="17" t="s">
        <v>10</v>
      </c>
    </row>
    <row r="8" spans="2:12" x14ac:dyDescent="0.25">
      <c r="B8" s="3" t="s">
        <v>0</v>
      </c>
      <c r="C8" s="73"/>
      <c r="D8" s="5">
        <v>100</v>
      </c>
      <c r="E8" s="74">
        <f>C8*(100+$D$19)/100</f>
        <v>0</v>
      </c>
      <c r="F8" s="4">
        <v>100</v>
      </c>
      <c r="G8" s="76">
        <f>C8</f>
        <v>0</v>
      </c>
      <c r="H8" s="4">
        <v>100</v>
      </c>
      <c r="I8" s="76">
        <f>C8</f>
        <v>0</v>
      </c>
      <c r="J8" s="4">
        <v>100</v>
      </c>
      <c r="K8" s="74">
        <f>C8*(100+D33)/100</f>
        <v>0</v>
      </c>
      <c r="L8" s="4">
        <v>100</v>
      </c>
    </row>
    <row r="9" spans="2:12" x14ac:dyDescent="0.25">
      <c r="B9" s="3" t="s">
        <v>1</v>
      </c>
      <c r="C9" s="73"/>
      <c r="D9" s="4" t="e">
        <f>C9/C$8*100</f>
        <v>#DIV/0!</v>
      </c>
      <c r="E9" s="75">
        <f>C9*(100+$D$19)/100</f>
        <v>0</v>
      </c>
      <c r="F9" s="4" t="e">
        <f t="shared" ref="F9:F17" si="0">E9/E$8*100</f>
        <v>#DIV/0!</v>
      </c>
      <c r="G9" s="76" t="e">
        <f>G8-G10</f>
        <v>#DIV/0!</v>
      </c>
      <c r="H9" s="4" t="e">
        <f>G9/G$8*100</f>
        <v>#DIV/0!</v>
      </c>
      <c r="I9" s="76">
        <f>C9</f>
        <v>0</v>
      </c>
      <c r="J9" s="4" t="e">
        <f t="shared" ref="J9:J17" si="1">I9/I$8*100</f>
        <v>#DIV/0!</v>
      </c>
      <c r="K9" s="76">
        <f>$C9</f>
        <v>0</v>
      </c>
      <c r="L9" s="4" t="e">
        <f>K9/K$8*100</f>
        <v>#DIV/0!</v>
      </c>
    </row>
    <row r="10" spans="2:12" x14ac:dyDescent="0.25">
      <c r="B10" s="3" t="s">
        <v>2</v>
      </c>
      <c r="C10" s="74">
        <f>C8-C9</f>
        <v>0</v>
      </c>
      <c r="D10" s="4" t="e">
        <f t="shared" ref="D10:D17" si="2">C10/C$8*100</f>
        <v>#DIV/0!</v>
      </c>
      <c r="E10" s="76">
        <f>E8-E9</f>
        <v>0</v>
      </c>
      <c r="F10" s="4" t="e">
        <f t="shared" si="0"/>
        <v>#DIV/0!</v>
      </c>
      <c r="G10" s="76" t="e">
        <f>G8*H10/100</f>
        <v>#DIV/0!</v>
      </c>
      <c r="H10" s="9" t="e">
        <f>D24</f>
        <v>#DIV/0!</v>
      </c>
      <c r="I10" s="76">
        <f>C10</f>
        <v>0</v>
      </c>
      <c r="J10" s="4" t="e">
        <f t="shared" si="1"/>
        <v>#DIV/0!</v>
      </c>
      <c r="K10" s="76">
        <f>K8-K9</f>
        <v>0</v>
      </c>
      <c r="L10" s="4" t="e">
        <f t="shared" ref="L10:L17" si="3">K10/K$8*100</f>
        <v>#DIV/0!</v>
      </c>
    </row>
    <row r="11" spans="2:12" x14ac:dyDescent="0.25">
      <c r="B11" s="3" t="s">
        <v>3</v>
      </c>
      <c r="C11" s="73"/>
      <c r="D11" s="4" t="e">
        <f t="shared" si="2"/>
        <v>#DIV/0!</v>
      </c>
      <c r="E11" s="76">
        <f>$C11</f>
        <v>0</v>
      </c>
      <c r="F11" s="4" t="e">
        <f t="shared" si="0"/>
        <v>#DIV/0!</v>
      </c>
      <c r="G11" s="76">
        <f>$C11</f>
        <v>0</v>
      </c>
      <c r="H11" s="4" t="e">
        <f t="shared" ref="H11:H17" si="4">G11/G$8*100</f>
        <v>#DIV/0!</v>
      </c>
      <c r="I11" s="74">
        <f>C11-C29/1000</f>
        <v>0</v>
      </c>
      <c r="J11" s="9" t="e">
        <f t="shared" si="1"/>
        <v>#DIV/0!</v>
      </c>
      <c r="K11" s="76">
        <f>$C11</f>
        <v>0</v>
      </c>
      <c r="L11" s="6" t="e">
        <f t="shared" si="3"/>
        <v>#DIV/0!</v>
      </c>
    </row>
    <row r="12" spans="2:12" x14ac:dyDescent="0.25">
      <c r="B12" s="3" t="s">
        <v>4</v>
      </c>
      <c r="C12" s="73"/>
      <c r="D12" s="4" t="e">
        <f t="shared" si="2"/>
        <v>#DIV/0!</v>
      </c>
      <c r="E12" s="76">
        <f>$C12</f>
        <v>0</v>
      </c>
      <c r="F12" s="4" t="e">
        <f t="shared" si="0"/>
        <v>#DIV/0!</v>
      </c>
      <c r="G12" s="76">
        <f>$C12</f>
        <v>0</v>
      </c>
      <c r="H12" s="4" t="e">
        <f t="shared" si="4"/>
        <v>#DIV/0!</v>
      </c>
      <c r="I12" s="76">
        <f>$C12</f>
        <v>0</v>
      </c>
      <c r="J12" s="4" t="e">
        <f t="shared" si="1"/>
        <v>#DIV/0!</v>
      </c>
      <c r="K12" s="76">
        <f>$C12</f>
        <v>0</v>
      </c>
      <c r="L12" s="4" t="e">
        <f t="shared" si="3"/>
        <v>#DIV/0!</v>
      </c>
    </row>
    <row r="13" spans="2:12" x14ac:dyDescent="0.25">
      <c r="B13" s="3" t="s">
        <v>5</v>
      </c>
      <c r="C13" s="73"/>
      <c r="D13" s="4" t="e">
        <f t="shared" si="2"/>
        <v>#DIV/0!</v>
      </c>
      <c r="E13" s="76">
        <f>$C13</f>
        <v>0</v>
      </c>
      <c r="F13" s="4" t="e">
        <f t="shared" si="0"/>
        <v>#DIV/0!</v>
      </c>
      <c r="G13" s="76">
        <f>$C13</f>
        <v>0</v>
      </c>
      <c r="H13" s="4" t="e">
        <f t="shared" si="4"/>
        <v>#DIV/0!</v>
      </c>
      <c r="I13" s="76">
        <f>$C13</f>
        <v>0</v>
      </c>
      <c r="J13" s="4" t="e">
        <f t="shared" si="1"/>
        <v>#DIV/0!</v>
      </c>
      <c r="K13" s="76">
        <f>$C13</f>
        <v>0</v>
      </c>
      <c r="L13" s="4" t="e">
        <f t="shared" si="3"/>
        <v>#DIV/0!</v>
      </c>
    </row>
    <row r="14" spans="2:12" x14ac:dyDescent="0.25">
      <c r="B14" s="3" t="s">
        <v>6</v>
      </c>
      <c r="C14" s="74">
        <f>C10-C11-C12-C13</f>
        <v>0</v>
      </c>
      <c r="D14" s="4" t="e">
        <f t="shared" si="2"/>
        <v>#DIV/0!</v>
      </c>
      <c r="E14" s="76">
        <f>E10-E11-E12-E13</f>
        <v>0</v>
      </c>
      <c r="F14" s="4" t="e">
        <f t="shared" si="0"/>
        <v>#DIV/0!</v>
      </c>
      <c r="G14" s="76" t="e">
        <f>G10-G11-G12-G13</f>
        <v>#DIV/0!</v>
      </c>
      <c r="H14" s="4" t="e">
        <f t="shared" si="4"/>
        <v>#DIV/0!</v>
      </c>
      <c r="I14" s="76">
        <f>I10-I11-I12-I13</f>
        <v>0</v>
      </c>
      <c r="J14" s="4" t="e">
        <f t="shared" si="1"/>
        <v>#DIV/0!</v>
      </c>
      <c r="K14" s="76">
        <f>K10-K11-K12-K13</f>
        <v>0</v>
      </c>
      <c r="L14" s="4" t="e">
        <f t="shared" si="3"/>
        <v>#DIV/0!</v>
      </c>
    </row>
    <row r="15" spans="2:12" x14ac:dyDescent="0.25">
      <c r="B15" s="3" t="s">
        <v>7</v>
      </c>
      <c r="C15" s="73"/>
      <c r="D15" s="4" t="e">
        <f t="shared" si="2"/>
        <v>#DIV/0!</v>
      </c>
      <c r="E15" s="76">
        <f>$C15</f>
        <v>0</v>
      </c>
      <c r="F15" s="4" t="e">
        <f t="shared" si="0"/>
        <v>#DIV/0!</v>
      </c>
      <c r="G15" s="76">
        <f>$C15</f>
        <v>0</v>
      </c>
      <c r="H15" s="4" t="e">
        <f t="shared" si="4"/>
        <v>#DIV/0!</v>
      </c>
      <c r="I15" s="76">
        <f>$C15</f>
        <v>0</v>
      </c>
      <c r="J15" s="4" t="e">
        <f t="shared" si="1"/>
        <v>#DIV/0!</v>
      </c>
      <c r="K15" s="76">
        <f>$C15</f>
        <v>0</v>
      </c>
      <c r="L15" s="4" t="e">
        <f t="shared" si="3"/>
        <v>#DIV/0!</v>
      </c>
    </row>
    <row r="16" spans="2:12" x14ac:dyDescent="0.25">
      <c r="B16" s="3" t="s">
        <v>8</v>
      </c>
      <c r="C16" s="73"/>
      <c r="D16" s="4" t="e">
        <f t="shared" si="2"/>
        <v>#DIV/0!</v>
      </c>
      <c r="E16" s="76">
        <f>$C16</f>
        <v>0</v>
      </c>
      <c r="F16" s="4" t="e">
        <f t="shared" si="0"/>
        <v>#DIV/0!</v>
      </c>
      <c r="G16" s="76">
        <f>$C16</f>
        <v>0</v>
      </c>
      <c r="H16" s="4" t="e">
        <f t="shared" si="4"/>
        <v>#DIV/0!</v>
      </c>
      <c r="I16" s="76">
        <f>$C16</f>
        <v>0</v>
      </c>
      <c r="J16" s="4" t="e">
        <f t="shared" si="1"/>
        <v>#DIV/0!</v>
      </c>
      <c r="K16" s="76">
        <f>$C16</f>
        <v>0</v>
      </c>
      <c r="L16" s="4" t="e">
        <f t="shared" si="3"/>
        <v>#DIV/0!</v>
      </c>
    </row>
    <row r="17" spans="2:12" x14ac:dyDescent="0.25">
      <c r="B17" s="8" t="s">
        <v>53</v>
      </c>
      <c r="C17" s="74">
        <f>C14-C15-C16</f>
        <v>0</v>
      </c>
      <c r="D17" s="4" t="e">
        <f t="shared" si="2"/>
        <v>#DIV/0!</v>
      </c>
      <c r="E17" s="74">
        <f>E14-E15-E16</f>
        <v>0</v>
      </c>
      <c r="F17" s="4" t="e">
        <f t="shared" si="0"/>
        <v>#DIV/0!</v>
      </c>
      <c r="G17" s="74" t="e">
        <f>G14-G15-G16</f>
        <v>#DIV/0!</v>
      </c>
      <c r="H17" s="4" t="e">
        <f t="shared" si="4"/>
        <v>#DIV/0!</v>
      </c>
      <c r="I17" s="74">
        <f>I14-I15-I16</f>
        <v>0</v>
      </c>
      <c r="J17" s="4" t="e">
        <f t="shared" si="1"/>
        <v>#DIV/0!</v>
      </c>
      <c r="K17" s="74">
        <f>K14-K15-K16</f>
        <v>0</v>
      </c>
      <c r="L17" s="4" t="e">
        <f t="shared" si="3"/>
        <v>#DIV/0!</v>
      </c>
    </row>
    <row r="18" spans="2:12" ht="12" customHeight="1" x14ac:dyDescent="0.25">
      <c r="C18" s="52">
        <f>ABS(C17)</f>
        <v>0</v>
      </c>
    </row>
    <row r="19" spans="2:12" ht="15.6" x14ac:dyDescent="0.3">
      <c r="B19" s="67" t="s">
        <v>17</v>
      </c>
      <c r="C19" s="25" t="s">
        <v>43</v>
      </c>
      <c r="D19" s="56">
        <v>0</v>
      </c>
      <c r="E19" s="26" t="s">
        <v>18</v>
      </c>
      <c r="F19" s="26" t="s">
        <v>19</v>
      </c>
      <c r="G19" s="26" t="s">
        <v>20</v>
      </c>
      <c r="H19" s="26" t="s">
        <v>36</v>
      </c>
      <c r="I19" s="27" t="s">
        <v>21</v>
      </c>
      <c r="L19" s="66"/>
    </row>
    <row r="20" spans="2:12" ht="15.6" x14ac:dyDescent="0.3">
      <c r="B20" s="28" t="s">
        <v>39</v>
      </c>
      <c r="C20" s="24"/>
      <c r="D20" s="11"/>
      <c r="E20" s="11">
        <f>($E8-$C8)*1000</f>
        <v>0</v>
      </c>
      <c r="F20" s="11" t="e">
        <f>E20/D6</f>
        <v>#DIV/0!</v>
      </c>
      <c r="G20" s="11" t="e">
        <f>F20/I27</f>
        <v>#DIV/0!</v>
      </c>
      <c r="H20" s="57">
        <v>24</v>
      </c>
      <c r="I20" s="29" t="e">
        <f>G20*(100+H20)/100</f>
        <v>#DIV/0!</v>
      </c>
      <c r="K20" s="67" t="s">
        <v>56</v>
      </c>
      <c r="L20" s="68"/>
    </row>
    <row r="21" spans="2:12" ht="15.6" x14ac:dyDescent="0.3">
      <c r="B21" s="30" t="s">
        <v>38</v>
      </c>
      <c r="C21" s="31">
        <f>E17-C17</f>
        <v>0</v>
      </c>
      <c r="D21" s="32" t="s">
        <v>40</v>
      </c>
      <c r="E21" s="33" t="s">
        <v>42</v>
      </c>
      <c r="F21" s="65" t="e">
        <f>C21/$C$18*100</f>
        <v>#DIV/0!</v>
      </c>
      <c r="G21" s="35" t="s">
        <v>32</v>
      </c>
      <c r="H21" s="35"/>
      <c r="I21" s="36"/>
      <c r="K21" s="69" t="e">
        <f>C21+C25+((E8-C8)*(H10-D10))/100+C31+(C36*100+D19)/100</f>
        <v>#DIV/0!</v>
      </c>
      <c r="L21" s="70" t="s">
        <v>40</v>
      </c>
    </row>
    <row r="22" spans="2:12" ht="10.050000000000001" customHeight="1" x14ac:dyDescent="0.25">
      <c r="B22" s="21"/>
      <c r="C22" s="21"/>
      <c r="D22" s="21"/>
      <c r="E22" s="21"/>
      <c r="F22" s="21"/>
      <c r="G22" s="21"/>
      <c r="H22" s="21"/>
      <c r="I22" s="21"/>
    </row>
    <row r="23" spans="2:12" ht="15.6" x14ac:dyDescent="0.3">
      <c r="B23" s="67" t="s">
        <v>22</v>
      </c>
      <c r="C23" s="45"/>
      <c r="D23" s="45"/>
      <c r="E23" s="45"/>
      <c r="F23" s="45"/>
      <c r="G23" s="45"/>
      <c r="H23" s="45"/>
      <c r="I23" s="49"/>
    </row>
    <row r="24" spans="2:12" ht="15.6" x14ac:dyDescent="0.3">
      <c r="B24" s="28" t="s">
        <v>37</v>
      </c>
      <c r="C24" s="24"/>
      <c r="D24" s="58" t="e">
        <f>D10</f>
        <v>#DIV/0!</v>
      </c>
      <c r="E24" s="24" t="s">
        <v>51</v>
      </c>
      <c r="F24" s="24"/>
      <c r="G24" s="22" t="e">
        <f>(C9-G9)/C9*100</f>
        <v>#DIV/0!</v>
      </c>
      <c r="H24" s="22" t="s">
        <v>52</v>
      </c>
      <c r="I24" s="39"/>
    </row>
    <row r="25" spans="2:12" ht="15.6" x14ac:dyDescent="0.3">
      <c r="B25" s="30" t="s">
        <v>38</v>
      </c>
      <c r="C25" s="40" t="e">
        <f>G17-C17</f>
        <v>#DIV/0!</v>
      </c>
      <c r="D25" s="40" t="s">
        <v>40</v>
      </c>
      <c r="E25" s="53" t="s">
        <v>42</v>
      </c>
      <c r="F25" s="35" t="e">
        <f>C25/$C$18*100</f>
        <v>#DIV/0!</v>
      </c>
      <c r="G25" s="41" t="s">
        <v>32</v>
      </c>
      <c r="H25" s="42"/>
      <c r="I25" s="51"/>
    </row>
    <row r="26" spans="2:12" ht="10.050000000000001" customHeight="1" x14ac:dyDescent="0.25">
      <c r="B26" s="21"/>
      <c r="C26" s="21"/>
      <c r="D26" s="21"/>
      <c r="E26" s="21"/>
      <c r="F26" s="21"/>
      <c r="G26" s="21"/>
      <c r="H26" s="21"/>
      <c r="I26" s="21"/>
    </row>
    <row r="27" spans="2:12" ht="15.6" x14ac:dyDescent="0.3">
      <c r="B27" s="67" t="s">
        <v>27</v>
      </c>
      <c r="C27" s="45"/>
      <c r="D27" s="45"/>
      <c r="E27" s="25" t="s">
        <v>30</v>
      </c>
      <c r="F27" s="56">
        <v>25</v>
      </c>
      <c r="G27" s="45"/>
      <c r="H27" s="25" t="s">
        <v>35</v>
      </c>
      <c r="I27" s="59">
        <v>30</v>
      </c>
    </row>
    <row r="28" spans="2:12" x14ac:dyDescent="0.25">
      <c r="B28" s="28"/>
      <c r="C28" s="20" t="s">
        <v>23</v>
      </c>
      <c r="D28" s="20"/>
      <c r="E28" s="20" t="s">
        <v>24</v>
      </c>
      <c r="F28" s="20"/>
      <c r="G28" s="20" t="s">
        <v>25</v>
      </c>
      <c r="H28" s="20"/>
      <c r="I28" s="46" t="s">
        <v>26</v>
      </c>
    </row>
    <row r="29" spans="2:12" x14ac:dyDescent="0.25">
      <c r="B29" s="28" t="s">
        <v>28</v>
      </c>
      <c r="C29" s="11">
        <f>C30*$F$27</f>
        <v>0</v>
      </c>
      <c r="D29" s="11"/>
      <c r="E29" s="11" t="e">
        <f>C29/D6</f>
        <v>#DIV/0!</v>
      </c>
      <c r="F29" s="11"/>
      <c r="G29" s="11">
        <f>C29/52</f>
        <v>0</v>
      </c>
      <c r="H29" s="11"/>
      <c r="I29" s="29" t="e">
        <f>E29/I$27</f>
        <v>#DIV/0!</v>
      </c>
    </row>
    <row r="30" spans="2:12" ht="15.6" x14ac:dyDescent="0.3">
      <c r="B30" s="28" t="s">
        <v>29</v>
      </c>
      <c r="C30" s="19">
        <f>12*E30</f>
        <v>0</v>
      </c>
      <c r="D30" s="11"/>
      <c r="E30" s="19">
        <f>I30*I27</f>
        <v>0</v>
      </c>
      <c r="F30" s="11"/>
      <c r="G30" s="19">
        <f>E30/4.5</f>
        <v>0</v>
      </c>
      <c r="H30" s="11"/>
      <c r="I30" s="60">
        <v>0</v>
      </c>
    </row>
    <row r="31" spans="2:12" ht="15.6" x14ac:dyDescent="0.3">
      <c r="B31" s="30" t="s">
        <v>38</v>
      </c>
      <c r="C31" s="31">
        <f>I17-C17</f>
        <v>0</v>
      </c>
      <c r="D31" s="32" t="s">
        <v>40</v>
      </c>
      <c r="E31" s="33" t="s">
        <v>42</v>
      </c>
      <c r="F31" s="65" t="e">
        <f>C31/$C$18*100</f>
        <v>#DIV/0!</v>
      </c>
      <c r="G31" s="35" t="s">
        <v>32</v>
      </c>
      <c r="H31" s="35"/>
      <c r="I31" s="47"/>
    </row>
    <row r="32" spans="2:12" ht="10.050000000000001" customHeight="1" x14ac:dyDescent="0.25">
      <c r="B32" s="21"/>
      <c r="C32" s="21"/>
      <c r="D32" s="21"/>
      <c r="E32" s="21"/>
      <c r="F32" s="21"/>
      <c r="G32" s="21"/>
      <c r="H32" s="21"/>
      <c r="I32" s="21"/>
    </row>
    <row r="33" spans="2:9" ht="15.6" x14ac:dyDescent="0.3">
      <c r="B33" s="67" t="s">
        <v>44</v>
      </c>
      <c r="C33" s="48" t="s">
        <v>62</v>
      </c>
      <c r="D33" s="56">
        <v>0</v>
      </c>
      <c r="E33" s="45"/>
      <c r="F33" s="45"/>
      <c r="G33" s="45"/>
      <c r="H33" s="45"/>
      <c r="I33" s="49"/>
    </row>
    <row r="34" spans="2:9" x14ac:dyDescent="0.25">
      <c r="B34" s="28"/>
      <c r="C34" s="24" t="s">
        <v>31</v>
      </c>
      <c r="D34" s="24"/>
      <c r="E34" s="20" t="s">
        <v>46</v>
      </c>
      <c r="F34" s="24"/>
      <c r="G34" s="20" t="s">
        <v>47</v>
      </c>
      <c r="H34" s="20"/>
      <c r="I34" s="46" t="s">
        <v>48</v>
      </c>
    </row>
    <row r="35" spans="2:9" ht="15.6" x14ac:dyDescent="0.3">
      <c r="B35" s="28"/>
      <c r="C35" s="11">
        <f>(K8-C8)*1000</f>
        <v>0</v>
      </c>
      <c r="D35" s="11"/>
      <c r="E35" s="11" t="e">
        <f>C35/D6</f>
        <v>#DIV/0!</v>
      </c>
      <c r="F35" s="24"/>
      <c r="G35" s="64" t="e">
        <f>E35/4.5</f>
        <v>#DIV/0!</v>
      </c>
      <c r="H35" s="23"/>
      <c r="I35" s="29" t="e">
        <f>E35/I$27</f>
        <v>#DIV/0!</v>
      </c>
    </row>
    <row r="36" spans="2:9" ht="15.6" x14ac:dyDescent="0.3">
      <c r="B36" s="30" t="s">
        <v>38</v>
      </c>
      <c r="C36" s="31">
        <f>K17-C17</f>
        <v>0</v>
      </c>
      <c r="D36" s="32" t="s">
        <v>40</v>
      </c>
      <c r="E36" s="33" t="s">
        <v>42</v>
      </c>
      <c r="F36" s="65" t="e">
        <f>C36/$C$18*100</f>
        <v>#DIV/0!</v>
      </c>
      <c r="G36" s="35" t="s">
        <v>32</v>
      </c>
      <c r="H36" s="50"/>
      <c r="I36" s="51"/>
    </row>
  </sheetData>
  <sheetProtection sheet="1" objects="1" scenarios="1"/>
  <hyperlinks>
    <hyperlink ref="D2" r:id="rId1" xr:uid="{00000000-0004-0000-0100-000000000000}"/>
  </hyperlinks>
  <pageMargins left="0.79000000000000015" right="0.79000000000000015" top="0.79000000000000015" bottom="0.1931496062992126" header="0" footer="0"/>
  <pageSetup paperSize="9" orientation="landscape" verticalDpi="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6"/>
  <sheetViews>
    <sheetView showGridLines="0" topLeftCell="A19" zoomScale="125" zoomScaleNormal="125" workbookViewId="0">
      <selection activeCell="C34" sqref="C34"/>
    </sheetView>
  </sheetViews>
  <sheetFormatPr defaultColWidth="9.109375" defaultRowHeight="15" x14ac:dyDescent="0.25"/>
  <cols>
    <col min="1" max="1" width="4.44140625" style="1" customWidth="1"/>
    <col min="2" max="2" width="18.5546875" style="1" customWidth="1"/>
    <col min="3" max="3" width="12.6640625" style="1" customWidth="1"/>
    <col min="4" max="4" width="8.33203125" style="1" customWidth="1"/>
    <col min="5" max="5" width="12.6640625" style="1" customWidth="1"/>
    <col min="6" max="6" width="8.33203125" style="1" customWidth="1"/>
    <col min="7" max="7" width="12.6640625" style="1" customWidth="1"/>
    <col min="8" max="8" width="8.33203125" style="1" customWidth="1"/>
    <col min="9" max="9" width="11.6640625" style="1" customWidth="1"/>
    <col min="10" max="10" width="8.33203125" style="1" customWidth="1"/>
    <col min="11" max="11" width="11.109375" style="1" customWidth="1"/>
    <col min="12" max="12" width="8.6640625" style="1" customWidth="1"/>
    <col min="13" max="16384" width="9.109375" style="1"/>
  </cols>
  <sheetData>
    <row r="1" spans="2:12" ht="23.4" x14ac:dyDescent="0.45">
      <c r="B1" s="78" t="s">
        <v>60</v>
      </c>
      <c r="C1" s="77"/>
      <c r="D1" s="1" t="s">
        <v>57</v>
      </c>
      <c r="G1" s="2" t="s">
        <v>49</v>
      </c>
      <c r="H1" s="55"/>
    </row>
    <row r="2" spans="2:12" x14ac:dyDescent="0.25">
      <c r="C2" s="1" t="s">
        <v>9</v>
      </c>
      <c r="D2" s="7" t="s">
        <v>33</v>
      </c>
      <c r="G2" s="2" t="s">
        <v>50</v>
      </c>
      <c r="H2" s="55"/>
      <c r="K2" s="1" t="s">
        <v>59</v>
      </c>
    </row>
    <row r="3" spans="2:12" ht="7.95" customHeight="1" x14ac:dyDescent="0.25"/>
    <row r="4" spans="2:12" ht="17.399999999999999" x14ac:dyDescent="0.3">
      <c r="B4" s="12" t="s">
        <v>54</v>
      </c>
      <c r="G4" s="54"/>
    </row>
    <row r="5" spans="2:12" ht="15.6" x14ac:dyDescent="0.3">
      <c r="B5" s="1" t="s">
        <v>34</v>
      </c>
      <c r="C5" s="62"/>
      <c r="D5" s="63"/>
      <c r="E5" s="67" t="s">
        <v>11</v>
      </c>
      <c r="F5" s="13"/>
      <c r="G5" s="67" t="s">
        <v>13</v>
      </c>
      <c r="H5" s="13"/>
      <c r="I5" s="67" t="s">
        <v>15</v>
      </c>
      <c r="J5" s="13"/>
      <c r="K5" s="67" t="s">
        <v>45</v>
      </c>
      <c r="L5" s="13"/>
    </row>
    <row r="6" spans="2:12" ht="15.6" x14ac:dyDescent="0.3">
      <c r="B6" s="1" t="s">
        <v>55</v>
      </c>
      <c r="C6" s="71"/>
      <c r="D6" s="61"/>
      <c r="E6" s="14" t="s">
        <v>12</v>
      </c>
      <c r="F6" s="15"/>
      <c r="G6" s="14" t="s">
        <v>14</v>
      </c>
      <c r="H6" s="15"/>
      <c r="I6" s="14" t="s">
        <v>16</v>
      </c>
      <c r="J6" s="15"/>
      <c r="K6" s="14"/>
      <c r="L6" s="15"/>
    </row>
    <row r="7" spans="2:12" x14ac:dyDescent="0.25">
      <c r="C7" s="72" t="s">
        <v>41</v>
      </c>
      <c r="D7" s="2" t="s">
        <v>10</v>
      </c>
      <c r="E7" s="16"/>
      <c r="F7" s="17" t="s">
        <v>10</v>
      </c>
      <c r="G7" s="16"/>
      <c r="H7" s="17" t="s">
        <v>10</v>
      </c>
      <c r="I7" s="16"/>
      <c r="J7" s="17" t="s">
        <v>10</v>
      </c>
      <c r="K7" s="16"/>
      <c r="L7" s="17" t="s">
        <v>10</v>
      </c>
    </row>
    <row r="8" spans="2:12" x14ac:dyDescent="0.25">
      <c r="B8" s="3" t="s">
        <v>0</v>
      </c>
      <c r="C8" s="73"/>
      <c r="D8" s="5">
        <v>100</v>
      </c>
      <c r="E8" s="74">
        <f>C8*(100+$D$19)/100</f>
        <v>0</v>
      </c>
      <c r="F8" s="4">
        <v>100</v>
      </c>
      <c r="G8" s="76">
        <f>C8</f>
        <v>0</v>
      </c>
      <c r="H8" s="4">
        <v>100</v>
      </c>
      <c r="I8" s="76">
        <f>C8</f>
        <v>0</v>
      </c>
      <c r="J8" s="4">
        <v>100</v>
      </c>
      <c r="K8" s="74">
        <f>C8*(100+D33)/100</f>
        <v>0</v>
      </c>
      <c r="L8" s="4">
        <v>100</v>
      </c>
    </row>
    <row r="9" spans="2:12" x14ac:dyDescent="0.25">
      <c r="B9" s="3" t="s">
        <v>1</v>
      </c>
      <c r="C9" s="73"/>
      <c r="D9" s="4" t="e">
        <f>C9/C$8*100</f>
        <v>#DIV/0!</v>
      </c>
      <c r="E9" s="75">
        <f>C9*(100+$D$19)/100</f>
        <v>0</v>
      </c>
      <c r="F9" s="4" t="e">
        <f t="shared" ref="F9:F17" si="0">E9/E$8*100</f>
        <v>#DIV/0!</v>
      </c>
      <c r="G9" s="76" t="e">
        <f>G8-G10</f>
        <v>#DIV/0!</v>
      </c>
      <c r="H9" s="4" t="e">
        <f>G9/G$8*100</f>
        <v>#DIV/0!</v>
      </c>
      <c r="I9" s="76">
        <f>C9</f>
        <v>0</v>
      </c>
      <c r="J9" s="4" t="e">
        <f t="shared" ref="J9:J17" si="1">I9/I$8*100</f>
        <v>#DIV/0!</v>
      </c>
      <c r="K9" s="76">
        <f>$C9</f>
        <v>0</v>
      </c>
      <c r="L9" s="4" t="e">
        <f>K9/K$8*100</f>
        <v>#DIV/0!</v>
      </c>
    </row>
    <row r="10" spans="2:12" x14ac:dyDescent="0.25">
      <c r="B10" s="3" t="s">
        <v>2</v>
      </c>
      <c r="C10" s="74">
        <f>C8-C9</f>
        <v>0</v>
      </c>
      <c r="D10" s="4" t="e">
        <f t="shared" ref="D10:D17" si="2">C10/C$8*100</f>
        <v>#DIV/0!</v>
      </c>
      <c r="E10" s="76">
        <f>E8-E9</f>
        <v>0</v>
      </c>
      <c r="F10" s="4" t="e">
        <f t="shared" si="0"/>
        <v>#DIV/0!</v>
      </c>
      <c r="G10" s="76" t="e">
        <f>G8*H10/100</f>
        <v>#DIV/0!</v>
      </c>
      <c r="H10" s="9" t="e">
        <f>D24</f>
        <v>#DIV/0!</v>
      </c>
      <c r="I10" s="76">
        <f>C10</f>
        <v>0</v>
      </c>
      <c r="J10" s="4" t="e">
        <f t="shared" si="1"/>
        <v>#DIV/0!</v>
      </c>
      <c r="K10" s="76">
        <f>K8-K9</f>
        <v>0</v>
      </c>
      <c r="L10" s="4" t="e">
        <f t="shared" ref="L10:L17" si="3">K10/K$8*100</f>
        <v>#DIV/0!</v>
      </c>
    </row>
    <row r="11" spans="2:12" x14ac:dyDescent="0.25">
      <c r="B11" s="3" t="s">
        <v>3</v>
      </c>
      <c r="C11" s="73"/>
      <c r="D11" s="4" t="e">
        <f t="shared" si="2"/>
        <v>#DIV/0!</v>
      </c>
      <c r="E11" s="76">
        <f>$C11</f>
        <v>0</v>
      </c>
      <c r="F11" s="4" t="e">
        <f t="shared" si="0"/>
        <v>#DIV/0!</v>
      </c>
      <c r="G11" s="76">
        <f>$C11</f>
        <v>0</v>
      </c>
      <c r="H11" s="4" t="e">
        <f t="shared" ref="H11:H17" si="4">G11/G$8*100</f>
        <v>#DIV/0!</v>
      </c>
      <c r="I11" s="74">
        <f>C11-C29/1000</f>
        <v>0</v>
      </c>
      <c r="J11" s="9" t="e">
        <f t="shared" si="1"/>
        <v>#DIV/0!</v>
      </c>
      <c r="K11" s="76">
        <f>$C11</f>
        <v>0</v>
      </c>
      <c r="L11" s="6" t="e">
        <f t="shared" si="3"/>
        <v>#DIV/0!</v>
      </c>
    </row>
    <row r="12" spans="2:12" x14ac:dyDescent="0.25">
      <c r="B12" s="3" t="s">
        <v>4</v>
      </c>
      <c r="C12" s="73"/>
      <c r="D12" s="4" t="e">
        <f t="shared" si="2"/>
        <v>#DIV/0!</v>
      </c>
      <c r="E12" s="76">
        <f>$C12</f>
        <v>0</v>
      </c>
      <c r="F12" s="4" t="e">
        <f t="shared" si="0"/>
        <v>#DIV/0!</v>
      </c>
      <c r="G12" s="76">
        <f>$C12</f>
        <v>0</v>
      </c>
      <c r="H12" s="4" t="e">
        <f t="shared" si="4"/>
        <v>#DIV/0!</v>
      </c>
      <c r="I12" s="76">
        <f>$C12</f>
        <v>0</v>
      </c>
      <c r="J12" s="4" t="e">
        <f t="shared" si="1"/>
        <v>#DIV/0!</v>
      </c>
      <c r="K12" s="76">
        <f>$C12</f>
        <v>0</v>
      </c>
      <c r="L12" s="4" t="e">
        <f t="shared" si="3"/>
        <v>#DIV/0!</v>
      </c>
    </row>
    <row r="13" spans="2:12" x14ac:dyDescent="0.25">
      <c r="B13" s="3" t="s">
        <v>5</v>
      </c>
      <c r="C13" s="73"/>
      <c r="D13" s="4" t="e">
        <f t="shared" si="2"/>
        <v>#DIV/0!</v>
      </c>
      <c r="E13" s="76">
        <f>$C13</f>
        <v>0</v>
      </c>
      <c r="F13" s="4" t="e">
        <f t="shared" si="0"/>
        <v>#DIV/0!</v>
      </c>
      <c r="G13" s="76">
        <f>$C13</f>
        <v>0</v>
      </c>
      <c r="H13" s="4" t="e">
        <f t="shared" si="4"/>
        <v>#DIV/0!</v>
      </c>
      <c r="I13" s="76">
        <f>$C13</f>
        <v>0</v>
      </c>
      <c r="J13" s="4" t="e">
        <f t="shared" si="1"/>
        <v>#DIV/0!</v>
      </c>
      <c r="K13" s="76">
        <f>$C13</f>
        <v>0</v>
      </c>
      <c r="L13" s="4" t="e">
        <f t="shared" si="3"/>
        <v>#DIV/0!</v>
      </c>
    </row>
    <row r="14" spans="2:12" x14ac:dyDescent="0.25">
      <c r="B14" s="3" t="s">
        <v>6</v>
      </c>
      <c r="C14" s="74">
        <f>C10-C11-C12-C13</f>
        <v>0</v>
      </c>
      <c r="D14" s="4" t="e">
        <f t="shared" si="2"/>
        <v>#DIV/0!</v>
      </c>
      <c r="E14" s="76">
        <f>E10-E11-E12-E13</f>
        <v>0</v>
      </c>
      <c r="F14" s="4" t="e">
        <f t="shared" si="0"/>
        <v>#DIV/0!</v>
      </c>
      <c r="G14" s="76" t="e">
        <f>G10-G11-G12-G13</f>
        <v>#DIV/0!</v>
      </c>
      <c r="H14" s="4" t="e">
        <f t="shared" si="4"/>
        <v>#DIV/0!</v>
      </c>
      <c r="I14" s="76">
        <f>I10-I11-I12-I13</f>
        <v>0</v>
      </c>
      <c r="J14" s="4" t="e">
        <f t="shared" si="1"/>
        <v>#DIV/0!</v>
      </c>
      <c r="K14" s="76">
        <f>K10-K11-K12-K13</f>
        <v>0</v>
      </c>
      <c r="L14" s="4" t="e">
        <f t="shared" si="3"/>
        <v>#DIV/0!</v>
      </c>
    </row>
    <row r="15" spans="2:12" x14ac:dyDescent="0.25">
      <c r="B15" s="3" t="s">
        <v>7</v>
      </c>
      <c r="C15" s="73"/>
      <c r="D15" s="4" t="e">
        <f t="shared" si="2"/>
        <v>#DIV/0!</v>
      </c>
      <c r="E15" s="76">
        <f>$C15</f>
        <v>0</v>
      </c>
      <c r="F15" s="4" t="e">
        <f t="shared" si="0"/>
        <v>#DIV/0!</v>
      </c>
      <c r="G15" s="76">
        <f>$C15</f>
        <v>0</v>
      </c>
      <c r="H15" s="4" t="e">
        <f t="shared" si="4"/>
        <v>#DIV/0!</v>
      </c>
      <c r="I15" s="76">
        <f>$C15</f>
        <v>0</v>
      </c>
      <c r="J15" s="4" t="e">
        <f t="shared" si="1"/>
        <v>#DIV/0!</v>
      </c>
      <c r="K15" s="76">
        <f>$C15</f>
        <v>0</v>
      </c>
      <c r="L15" s="4" t="e">
        <f t="shared" si="3"/>
        <v>#DIV/0!</v>
      </c>
    </row>
    <row r="16" spans="2:12" x14ac:dyDescent="0.25">
      <c r="B16" s="3" t="s">
        <v>8</v>
      </c>
      <c r="C16" s="73"/>
      <c r="D16" s="4" t="e">
        <f t="shared" si="2"/>
        <v>#DIV/0!</v>
      </c>
      <c r="E16" s="76">
        <f>$C16</f>
        <v>0</v>
      </c>
      <c r="F16" s="4" t="e">
        <f t="shared" si="0"/>
        <v>#DIV/0!</v>
      </c>
      <c r="G16" s="76">
        <f>$C16</f>
        <v>0</v>
      </c>
      <c r="H16" s="4" t="e">
        <f t="shared" si="4"/>
        <v>#DIV/0!</v>
      </c>
      <c r="I16" s="76">
        <f>$C16</f>
        <v>0</v>
      </c>
      <c r="J16" s="4" t="e">
        <f t="shared" si="1"/>
        <v>#DIV/0!</v>
      </c>
      <c r="K16" s="76">
        <f>$C16</f>
        <v>0</v>
      </c>
      <c r="L16" s="4" t="e">
        <f t="shared" si="3"/>
        <v>#DIV/0!</v>
      </c>
    </row>
    <row r="17" spans="2:12" x14ac:dyDescent="0.25">
      <c r="B17" s="8" t="s">
        <v>53</v>
      </c>
      <c r="C17" s="74">
        <f>C14-C15-C16</f>
        <v>0</v>
      </c>
      <c r="D17" s="4" t="e">
        <f t="shared" si="2"/>
        <v>#DIV/0!</v>
      </c>
      <c r="E17" s="74">
        <f>E14-E15-E16</f>
        <v>0</v>
      </c>
      <c r="F17" s="4" t="e">
        <f t="shared" si="0"/>
        <v>#DIV/0!</v>
      </c>
      <c r="G17" s="74" t="e">
        <f>G14-G15-G16</f>
        <v>#DIV/0!</v>
      </c>
      <c r="H17" s="4" t="e">
        <f t="shared" si="4"/>
        <v>#DIV/0!</v>
      </c>
      <c r="I17" s="74">
        <f>I14-I15-I16</f>
        <v>0</v>
      </c>
      <c r="J17" s="4" t="e">
        <f t="shared" si="1"/>
        <v>#DIV/0!</v>
      </c>
      <c r="K17" s="74">
        <f>K14-K15-K16</f>
        <v>0</v>
      </c>
      <c r="L17" s="4" t="e">
        <f t="shared" si="3"/>
        <v>#DIV/0!</v>
      </c>
    </row>
    <row r="18" spans="2:12" ht="12" customHeight="1" x14ac:dyDescent="0.25">
      <c r="C18" s="52">
        <f>ABS(C17)</f>
        <v>0</v>
      </c>
    </row>
    <row r="19" spans="2:12" ht="15.6" x14ac:dyDescent="0.3">
      <c r="B19" s="67" t="s">
        <v>17</v>
      </c>
      <c r="C19" s="25" t="s">
        <v>43</v>
      </c>
      <c r="D19" s="56"/>
      <c r="E19" s="26" t="s">
        <v>18</v>
      </c>
      <c r="F19" s="26" t="s">
        <v>19</v>
      </c>
      <c r="G19" s="26" t="s">
        <v>20</v>
      </c>
      <c r="H19" s="26" t="s">
        <v>36</v>
      </c>
      <c r="I19" s="27" t="s">
        <v>21</v>
      </c>
      <c r="L19" s="66"/>
    </row>
    <row r="20" spans="2:12" ht="15.6" x14ac:dyDescent="0.3">
      <c r="B20" s="28" t="s">
        <v>39</v>
      </c>
      <c r="C20" s="24"/>
      <c r="D20" s="11"/>
      <c r="E20" s="11">
        <f>($E8-$C8)*1000</f>
        <v>0</v>
      </c>
      <c r="F20" s="11" t="e">
        <f>E20/D6</f>
        <v>#DIV/0!</v>
      </c>
      <c r="G20" s="11" t="e">
        <f>F20/I27</f>
        <v>#DIV/0!</v>
      </c>
      <c r="H20" s="57">
        <v>24</v>
      </c>
      <c r="I20" s="29" t="e">
        <f>G20*(100+H20)/100</f>
        <v>#DIV/0!</v>
      </c>
      <c r="K20" s="67" t="s">
        <v>56</v>
      </c>
      <c r="L20" s="68"/>
    </row>
    <row r="21" spans="2:12" ht="15.6" x14ac:dyDescent="0.3">
      <c r="B21" s="30" t="s">
        <v>38</v>
      </c>
      <c r="C21" s="31">
        <f>E17-C17</f>
        <v>0</v>
      </c>
      <c r="D21" s="32" t="s">
        <v>40</v>
      </c>
      <c r="E21" s="33" t="s">
        <v>42</v>
      </c>
      <c r="F21" s="65" t="e">
        <f>C21/$C$18*100</f>
        <v>#DIV/0!</v>
      </c>
      <c r="G21" s="35" t="s">
        <v>32</v>
      </c>
      <c r="H21" s="35"/>
      <c r="I21" s="36"/>
      <c r="K21" s="69" t="e">
        <f>C21+C25+((E8-C8)*(H10-D10))/100+C31+(C36*100+D19)/100</f>
        <v>#DIV/0!</v>
      </c>
      <c r="L21" s="70" t="s">
        <v>40</v>
      </c>
    </row>
    <row r="22" spans="2:12" ht="10.050000000000001" customHeight="1" x14ac:dyDescent="0.25">
      <c r="B22" s="21"/>
      <c r="C22" s="21"/>
      <c r="D22" s="21"/>
      <c r="E22" s="21"/>
      <c r="F22" s="21"/>
      <c r="G22" s="21"/>
      <c r="H22" s="21"/>
      <c r="I22" s="21"/>
    </row>
    <row r="23" spans="2:12" ht="15.6" x14ac:dyDescent="0.3">
      <c r="B23" s="67" t="s">
        <v>22</v>
      </c>
      <c r="C23" s="45"/>
      <c r="D23" s="45"/>
      <c r="E23" s="45"/>
      <c r="F23" s="45"/>
      <c r="G23" s="45"/>
      <c r="H23" s="45"/>
      <c r="I23" s="49"/>
    </row>
    <row r="24" spans="2:12" ht="15.6" x14ac:dyDescent="0.3">
      <c r="B24" s="28" t="s">
        <v>37</v>
      </c>
      <c r="C24" s="24"/>
      <c r="D24" s="58" t="e">
        <f>D10</f>
        <v>#DIV/0!</v>
      </c>
      <c r="E24" s="24" t="s">
        <v>51</v>
      </c>
      <c r="F24" s="24"/>
      <c r="G24" s="22" t="e">
        <f>(C9-G9)/C9*100</f>
        <v>#DIV/0!</v>
      </c>
      <c r="H24" s="22" t="s">
        <v>52</v>
      </c>
      <c r="I24" s="39"/>
    </row>
    <row r="25" spans="2:12" ht="15.6" x14ac:dyDescent="0.3">
      <c r="B25" s="30" t="s">
        <v>38</v>
      </c>
      <c r="C25" s="40" t="e">
        <f>G17-C17</f>
        <v>#DIV/0!</v>
      </c>
      <c r="D25" s="40" t="s">
        <v>40</v>
      </c>
      <c r="E25" s="53" t="s">
        <v>42</v>
      </c>
      <c r="F25" s="35" t="e">
        <f>C25/$C$18*100</f>
        <v>#DIV/0!</v>
      </c>
      <c r="G25" s="41" t="s">
        <v>32</v>
      </c>
      <c r="H25" s="42"/>
      <c r="I25" s="51"/>
    </row>
    <row r="26" spans="2:12" ht="10.050000000000001" customHeight="1" x14ac:dyDescent="0.25">
      <c r="B26" s="21"/>
      <c r="C26" s="21"/>
      <c r="D26" s="21"/>
      <c r="E26" s="21"/>
      <c r="F26" s="21"/>
      <c r="G26" s="21"/>
      <c r="H26" s="21"/>
      <c r="I26" s="21"/>
    </row>
    <row r="27" spans="2:12" ht="15.6" x14ac:dyDescent="0.3">
      <c r="B27" s="67" t="s">
        <v>27</v>
      </c>
      <c r="C27" s="45"/>
      <c r="D27" s="45"/>
      <c r="E27" s="25" t="s">
        <v>30</v>
      </c>
      <c r="F27" s="56">
        <v>25</v>
      </c>
      <c r="G27" s="45"/>
      <c r="H27" s="25" t="s">
        <v>35</v>
      </c>
      <c r="I27" s="59">
        <v>30</v>
      </c>
    </row>
    <row r="28" spans="2:12" x14ac:dyDescent="0.25">
      <c r="B28" s="28"/>
      <c r="C28" s="20" t="s">
        <v>23</v>
      </c>
      <c r="D28" s="20"/>
      <c r="E28" s="20" t="s">
        <v>24</v>
      </c>
      <c r="F28" s="20"/>
      <c r="G28" s="20" t="s">
        <v>25</v>
      </c>
      <c r="H28" s="20"/>
      <c r="I28" s="46" t="s">
        <v>26</v>
      </c>
    </row>
    <row r="29" spans="2:12" x14ac:dyDescent="0.25">
      <c r="B29" s="28" t="s">
        <v>28</v>
      </c>
      <c r="C29" s="11">
        <f>C30*$F$27</f>
        <v>0</v>
      </c>
      <c r="D29" s="11"/>
      <c r="E29" s="11" t="e">
        <f>C29/D6</f>
        <v>#DIV/0!</v>
      </c>
      <c r="F29" s="11"/>
      <c r="G29" s="11">
        <f>C29/52</f>
        <v>0</v>
      </c>
      <c r="H29" s="11"/>
      <c r="I29" s="29" t="e">
        <f>E29/I$27</f>
        <v>#DIV/0!</v>
      </c>
    </row>
    <row r="30" spans="2:12" ht="15.6" x14ac:dyDescent="0.3">
      <c r="B30" s="28" t="s">
        <v>29</v>
      </c>
      <c r="C30" s="19">
        <f>12*E30</f>
        <v>0</v>
      </c>
      <c r="D30" s="11"/>
      <c r="E30" s="19">
        <f>I30*I27</f>
        <v>0</v>
      </c>
      <c r="F30" s="11"/>
      <c r="G30" s="19">
        <f>E30/4.5</f>
        <v>0</v>
      </c>
      <c r="H30" s="11"/>
      <c r="I30" s="60">
        <v>0</v>
      </c>
    </row>
    <row r="31" spans="2:12" ht="15.6" x14ac:dyDescent="0.3">
      <c r="B31" s="30" t="s">
        <v>38</v>
      </c>
      <c r="C31" s="31">
        <f>I17-C17</f>
        <v>0</v>
      </c>
      <c r="D31" s="32" t="s">
        <v>40</v>
      </c>
      <c r="E31" s="33" t="s">
        <v>42</v>
      </c>
      <c r="F31" s="65" t="e">
        <f>C31/$C$18*100</f>
        <v>#DIV/0!</v>
      </c>
      <c r="G31" s="35" t="s">
        <v>32</v>
      </c>
      <c r="H31" s="35"/>
      <c r="I31" s="47"/>
    </row>
    <row r="32" spans="2:12" ht="10.050000000000001" customHeight="1" x14ac:dyDescent="0.25">
      <c r="B32" s="21"/>
      <c r="C32" s="21"/>
      <c r="D32" s="21"/>
      <c r="E32" s="21"/>
      <c r="F32" s="21"/>
      <c r="G32" s="21"/>
      <c r="H32" s="21"/>
      <c r="I32" s="21"/>
    </row>
    <row r="33" spans="2:9" ht="15.6" x14ac:dyDescent="0.3">
      <c r="B33" s="67" t="s">
        <v>44</v>
      </c>
      <c r="C33" s="48" t="s">
        <v>62</v>
      </c>
      <c r="D33" s="56">
        <v>0</v>
      </c>
      <c r="E33" s="45"/>
      <c r="F33" s="45"/>
      <c r="G33" s="45"/>
      <c r="H33" s="45"/>
      <c r="I33" s="49"/>
    </row>
    <row r="34" spans="2:9" x14ac:dyDescent="0.25">
      <c r="B34" s="28"/>
      <c r="C34" s="24" t="s">
        <v>31</v>
      </c>
      <c r="D34" s="24"/>
      <c r="E34" s="20" t="s">
        <v>46</v>
      </c>
      <c r="F34" s="24"/>
      <c r="G34" s="20" t="s">
        <v>47</v>
      </c>
      <c r="H34" s="20"/>
      <c r="I34" s="46" t="s">
        <v>48</v>
      </c>
    </row>
    <row r="35" spans="2:9" ht="15.6" x14ac:dyDescent="0.3">
      <c r="B35" s="28"/>
      <c r="C35" s="11">
        <f>(K8-C8)*1000</f>
        <v>0</v>
      </c>
      <c r="D35" s="11"/>
      <c r="E35" s="11" t="e">
        <f>C35/D6</f>
        <v>#DIV/0!</v>
      </c>
      <c r="F35" s="24"/>
      <c r="G35" s="64" t="e">
        <f>E35/4.5</f>
        <v>#DIV/0!</v>
      </c>
      <c r="H35" s="23"/>
      <c r="I35" s="29" t="e">
        <f>E35/I$27</f>
        <v>#DIV/0!</v>
      </c>
    </row>
    <row r="36" spans="2:9" ht="15.6" x14ac:dyDescent="0.3">
      <c r="B36" s="30" t="s">
        <v>38</v>
      </c>
      <c r="C36" s="31">
        <f>K17-C17</f>
        <v>0</v>
      </c>
      <c r="D36" s="32" t="s">
        <v>40</v>
      </c>
      <c r="E36" s="33" t="s">
        <v>42</v>
      </c>
      <c r="F36" s="65" t="e">
        <f>C36/$C$18*100</f>
        <v>#DIV/0!</v>
      </c>
      <c r="G36" s="35" t="s">
        <v>32</v>
      </c>
      <c r="H36" s="50"/>
      <c r="I36" s="51"/>
    </row>
  </sheetData>
  <sheetProtection sheet="1" objects="1" scenarios="1"/>
  <hyperlinks>
    <hyperlink ref="D2" r:id="rId1" xr:uid="{00000000-0004-0000-0200-000000000000}"/>
  </hyperlinks>
  <pageMargins left="0.79000000000000015" right="0.79000000000000015" top="0.79000000000000015" bottom="0.1931496062992126" header="0" footer="0"/>
  <pageSetup paperSize="9" orientation="landscape" verticalDpi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Simulaattoriesimerkki</vt:lpstr>
      <vt:lpstr>Oma simulaattori 1</vt:lpstr>
      <vt:lpstr>Oma simulaattori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Pentti Voipio</cp:lastModifiedBy>
  <cp:lastPrinted>2013-10-23T10:12:33Z</cp:lastPrinted>
  <dcterms:created xsi:type="dcterms:W3CDTF">1996-12-11T15:25:46Z</dcterms:created>
  <dcterms:modified xsi:type="dcterms:W3CDTF">2020-12-14T17:06:39Z</dcterms:modified>
  <cp:category/>
</cp:coreProperties>
</file>